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31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Z031_Pol!$1:$7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Stavba!$A$1:$J$56</definedName>
    <definedName name="_xlnm.Print_Area" localSheetId="3">Z031_Pol!$A$1:$X$73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 calcMode="manual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O34" i="12"/>
  <c r="G35" i="12"/>
  <c r="M35" i="12" s="1"/>
  <c r="M34" i="12" s="1"/>
  <c r="I35" i="12"/>
  <c r="I34" i="12" s="1"/>
  <c r="K35" i="12"/>
  <c r="K34" i="12" s="1"/>
  <c r="O35" i="12"/>
  <c r="Q35" i="12"/>
  <c r="Q34" i="12" s="1"/>
  <c r="V35" i="12"/>
  <c r="V34" i="12" s="1"/>
  <c r="Q36" i="12"/>
  <c r="V36" i="12"/>
  <c r="G37" i="12"/>
  <c r="I37" i="12"/>
  <c r="K37" i="12"/>
  <c r="K36" i="12" s="1"/>
  <c r="O37" i="12"/>
  <c r="O36" i="12" s="1"/>
  <c r="Q37" i="12"/>
  <c r="V37" i="12"/>
  <c r="G38" i="12"/>
  <c r="M38" i="12" s="1"/>
  <c r="I38" i="12"/>
  <c r="I36" i="12" s="1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M53" i="12" s="1"/>
  <c r="I54" i="12"/>
  <c r="I53" i="12" s="1"/>
  <c r="K54" i="12"/>
  <c r="K53" i="12" s="1"/>
  <c r="O54" i="12"/>
  <c r="O53" i="12" s="1"/>
  <c r="Q54" i="12"/>
  <c r="Q53" i="12" s="1"/>
  <c r="V54" i="12"/>
  <c r="V53" i="12" s="1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9" i="12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I70" i="12"/>
  <c r="K70" i="12"/>
  <c r="K69" i="12" s="1"/>
  <c r="M70" i="12"/>
  <c r="M69" i="12" s="1"/>
  <c r="O70" i="12"/>
  <c r="O69" i="12" s="1"/>
  <c r="Q70" i="12"/>
  <c r="Q69" i="12" s="1"/>
  <c r="V70" i="12"/>
  <c r="V69" i="12" s="1"/>
  <c r="F41" i="1"/>
  <c r="G41" i="1"/>
  <c r="H41" i="1"/>
  <c r="I41" i="1"/>
  <c r="J40" i="1" s="1"/>
  <c r="I55" i="1" l="1"/>
  <c r="I19" i="1"/>
  <c r="G53" i="12"/>
  <c r="I53" i="1" s="1"/>
  <c r="Q26" i="12"/>
  <c r="G8" i="12"/>
  <c r="G55" i="12"/>
  <c r="I54" i="1" s="1"/>
  <c r="I55" i="12"/>
  <c r="Q55" i="12"/>
  <c r="O26" i="12"/>
  <c r="G36" i="12"/>
  <c r="O39" i="12"/>
  <c r="V8" i="12"/>
  <c r="I8" i="12"/>
  <c r="G34" i="12"/>
  <c r="I50" i="1" s="1"/>
  <c r="V26" i="12"/>
  <c r="K39" i="12"/>
  <c r="V39" i="12"/>
  <c r="M37" i="12"/>
  <c r="M36" i="12" s="1"/>
  <c r="K8" i="12"/>
  <c r="K55" i="12"/>
  <c r="I39" i="12"/>
  <c r="V55" i="12"/>
  <c r="Q8" i="12"/>
  <c r="Q39" i="12"/>
  <c r="O55" i="12"/>
  <c r="I26" i="12"/>
  <c r="K26" i="12"/>
  <c r="O8" i="12"/>
  <c r="M26" i="12"/>
  <c r="M8" i="12"/>
  <c r="M39" i="12"/>
  <c r="G26" i="12"/>
  <c r="I49" i="1" s="1"/>
  <c r="M59" i="12"/>
  <c r="M55" i="12" s="1"/>
  <c r="G39" i="12"/>
  <c r="I52" i="1" s="1"/>
  <c r="M13" i="12"/>
  <c r="J38" i="1"/>
  <c r="J41" i="1" s="1"/>
  <c r="J39" i="1"/>
  <c r="J27" i="1"/>
  <c r="J26" i="1"/>
  <c r="G37" i="1"/>
  <c r="F37" i="1"/>
  <c r="J23" i="1"/>
  <c r="J24" i="1"/>
  <c r="J25" i="1"/>
  <c r="E24" i="1"/>
  <c r="E26" i="1"/>
  <c r="I51" i="1" l="1"/>
  <c r="I17" i="1"/>
  <c r="I16" i="1"/>
  <c r="I21" i="1" s="1"/>
  <c r="G25" i="1" s="1"/>
  <c r="G27" i="1" s="1"/>
  <c r="I48" i="1"/>
  <c r="I56" i="1" s="1"/>
  <c r="J55" i="1" l="1"/>
  <c r="J51" i="1"/>
  <c r="J54" i="1"/>
  <c r="J50" i="1"/>
  <c r="J52" i="1"/>
  <c r="J48" i="1"/>
  <c r="J53" i="1"/>
  <c r="J49" i="1"/>
  <c r="J5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<sst xmlns="http://schemas.openxmlformats.org/spreadsheetml/2006/main" count="477" uniqueCount="219">
  <si>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</si>
  <si>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</si>
  <si>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</si>
  <si>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</si>
  <si>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</si>
  <si>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</si>
  <si>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</si>
  <si>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</si>
  <si>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</si>
  <si>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</si>
  <si>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</si>
  <si>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</si>
  <si>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</si>
  <si>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</si>
  <si>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</si>
  <si>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</si>
  <si>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</si>
  <si>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</si>
  <si>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</si>
  <si>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</si>
  <si>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</si>
  <si>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</si>
  <si>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</si>
  <si>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</si>
  <si>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</si>
  <si>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</si>
  <si>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</si>
  <si>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</si>
  <si>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</si>
  <si>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</si>
  <si>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</si>
  <si>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</si>
  <si>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</si>
  <si>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</si>
  <si>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</si>
  <si>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</si>
  <si>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</si>
  <si>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</si>
  <si>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</si>
  <si>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</si>
  <si>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</si>
  <si>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</si>
  <si>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Z031_R00</t>
  </si>
  <si>
    <t>výměna plynového potrubí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</si>
  <si>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</si>
  <si>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</si>
  <si>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</si>
  <si>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</si>
  <si>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</si>
  <si>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</si>
  <si>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</si>
  <si>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</si>
  <si>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</si>
  <si>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</si>
  <si>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</si>
  <si>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</si>
  <si>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</si>
  <si>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</si>
  <si>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</si>
  <si>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</si>
  <si>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</si>
  <si>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</t>
  </si>
  <si>
    <t>Ostatní konstrukce, bourání</t>
  </si>
  <si>
    <t>998</t>
  </si>
  <si>
    <t>Přesun hmot</t>
  </si>
  <si>
    <t>711</t>
  </si>
  <si>
    <t>Izolace proti vodě</t>
  </si>
  <si>
    <t>723</t>
  </si>
  <si>
    <t>Rozvody plynu</t>
  </si>
  <si>
    <t>783</t>
  </si>
  <si>
    <t>Dokončovací práce - nátěry</t>
  </si>
  <si>
    <t>97</t>
  </si>
  <si>
    <t>Přesuny suti a vybouraných hmot</t>
  </si>
  <si>
    <t>PSU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</si>
  <si>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</si>
  <si>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</si>
  <si>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</si>
  <si>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</si>
  <si>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</si>
  <si>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</si>
  <si>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</si>
  <si>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</si>
  <si>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</si>
  <si>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</si>
  <si>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</si>
  <si>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</si>
  <si>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</si>
  <si>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</si>
  <si>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</si>
  <si>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</si>
  <si>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</si>
  <si>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</si>
  <si>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</si>
  <si>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</si>
  <si>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</si>
  <si>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</si>
  <si>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</si>
  <si>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</si>
  <si>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</si>
  <si>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</si>
  <si>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</si>
  <si>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</si>
  <si>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</si>
  <si>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</si>
  <si>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</si>
  <si>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132212201</t>
  </si>
  <si>
    <t>Hloubení rýh š přes 600 do 2000 mm ručním nebo pneum nářadím v soudržných horninách tř. 3</t>
  </si>
  <si>
    <t>m3</t>
  </si>
  <si>
    <t>URS</t>
  </si>
  <si>
    <t>Indiv</t>
  </si>
  <si>
    <t>Práce</t>
  </si>
  <si>
    <t>POL1_1</t>
  </si>
  <si>
    <t>zp : 12,00*0,6*1,00</t>
  </si>
  <si>
    <t>VV</t>
  </si>
  <si>
    <t>451541111</t>
  </si>
  <si>
    <t>Lože pod potrubí ze štěrkodrtě 0 - 63 mm</t>
  </si>
  <si>
    <t>RTS 21/ I</t>
  </si>
  <si>
    <t>POL1_</t>
  </si>
  <si>
    <t>12,00*0,60*0,20</t>
  </si>
  <si>
    <t>175101101</t>
  </si>
  <si>
    <t>Obsyp potrubí bez prohození sypaniny s dodáním štěrkopísku</t>
  </si>
  <si>
    <t>RTS 15/ I</t>
  </si>
  <si>
    <t>12,00*0,60*0,40</t>
  </si>
  <si>
    <t>174101101</t>
  </si>
  <si>
    <t>Zásyp jam, rýh, šachet se zhutněním</t>
  </si>
  <si>
    <t>162701105</t>
  </si>
  <si>
    <t>Vodorovné přemístění do 10000 m výkopku/sypaniny z horniny tř. 1 až 4</t>
  </si>
  <si>
    <t>1,44+2,88</t>
  </si>
  <si>
    <t>162701109</t>
  </si>
  <si>
    <t>Příplatek k vodorovnému přemístění výkopku/sypaniny z horniny tř. 1 až 4 ZKD 1000 m přes 10000 m</t>
  </si>
  <si>
    <t>X*10 'Přepočtené koeficientem množství : 4,32*10</t>
  </si>
  <si>
    <t>171201201</t>
  </si>
  <si>
    <t>Uložení sypaniny na skládky</t>
  </si>
  <si>
    <t>171201211</t>
  </si>
  <si>
    <t>Poplatek za uložení stavebního odpadu - zeminy a kameniva na skládce</t>
  </si>
  <si>
    <t>t</t>
  </si>
  <si>
    <t>X*1,8 'Přepočtené koeficientem množství : 4,32*1,80</t>
  </si>
  <si>
    <t>181951102</t>
  </si>
  <si>
    <t>Úprava pláně v hornině tř. 1 až 4 se zhutněním</t>
  </si>
  <si>
    <t>m2</t>
  </si>
  <si>
    <t>12,00*1,00</t>
  </si>
  <si>
    <t>965042231</t>
  </si>
  <si>
    <t>Bourání mazanin betonových tl. nad 10 cm, pl. 4 m2 ručně tl. mazaniny 15 - 20 cm</t>
  </si>
  <si>
    <t>0,60*0,60*0,20*4</t>
  </si>
  <si>
    <t>965049112</t>
  </si>
  <si>
    <t>Příplatek, bourání mazanin se svař.síťí nad 10 cm</t>
  </si>
  <si>
    <t>311101215</t>
  </si>
  <si>
    <t>Vytvoření prostupů v základech</t>
  </si>
  <si>
    <t>m</t>
  </si>
  <si>
    <t>6X1315711R00</t>
  </si>
  <si>
    <t>Zapravení podlah a základů betonem</t>
  </si>
  <si>
    <t>Vlastní</t>
  </si>
  <si>
    <t>podlahy : 0,144*2</t>
  </si>
  <si>
    <t>základy : 0,60*0,20*0,20*4</t>
  </si>
  <si>
    <t>998017002</t>
  </si>
  <si>
    <t>Přesun omezen mechaniz budova v-12m</t>
  </si>
  <si>
    <t>POL7_</t>
  </si>
  <si>
    <t>711772122</t>
  </si>
  <si>
    <t>Izolace prostupů potrubí</t>
  </si>
  <si>
    <t>kus</t>
  </si>
  <si>
    <t>998711202</t>
  </si>
  <si>
    <t>Přesun hmot procentní pro izolace proti vodě, vlhkosti a plynům v objektech v do 12 m</t>
  </si>
  <si>
    <t>723111203</t>
  </si>
  <si>
    <t>Potrubí z ocelových trubek závitových černých spojovaných svařováním, bezešvých běžných DN 20</t>
  </si>
  <si>
    <t>POL1_7</t>
  </si>
  <si>
    <t>723111204</t>
  </si>
  <si>
    <t>Potrubí z ocelových trubek závitových černých spojovaných svařováním, bezešvých běžných DN 25</t>
  </si>
  <si>
    <t>723112204</t>
  </si>
  <si>
    <t>Trubka ocelová Bralen svařovaná 1" - 33,7x3,25 s izolací, DN25</t>
  </si>
  <si>
    <t>723112424</t>
  </si>
  <si>
    <t>Trubka plastová plyn PE100 RC - SDR11 d 32x3,0 v kole, DN25</t>
  </si>
  <si>
    <t>723117113</t>
  </si>
  <si>
    <t>Přechod ocel/PE, př.LPE-přech. GASCO BVO II/32</t>
  </si>
  <si>
    <t>ks</t>
  </si>
  <si>
    <t>723120804</t>
  </si>
  <si>
    <t>Demontáž potrubí svařovaného z ocelových trubek závitových do DN 25</t>
  </si>
  <si>
    <t>723150366</t>
  </si>
  <si>
    <t>Potrubí zocelových trubek hladkých chráničky O 44,5/2,6</t>
  </si>
  <si>
    <t>723190901</t>
  </si>
  <si>
    <t>Uzavření,otevření plynovodního potrubí při opravě</t>
  </si>
  <si>
    <t>723190913</t>
  </si>
  <si>
    <t>Navaření  na potrubí plynovodní DN 20</t>
  </si>
  <si>
    <t>723190914</t>
  </si>
  <si>
    <t>Navaření na potrubí plynovodní DN 25</t>
  </si>
  <si>
    <t>723190963</t>
  </si>
  <si>
    <t>Uložení plynového potrubí</t>
  </si>
  <si>
    <t>soubor</t>
  </si>
  <si>
    <t>73319xxx01</t>
  </si>
  <si>
    <t>Tlaková zkouška a revize potrubí plynu</t>
  </si>
  <si>
    <t>998723101</t>
  </si>
  <si>
    <t>Přesun hmot pro vnitřní plynovod, výšky do 6 m</t>
  </si>
  <si>
    <t>783617613</t>
  </si>
  <si>
    <t>Krycí nátěr (email) armatur a kovových potrubí potrubí do DN 50 mm dvojnásobný syntetický samozákladující</t>
  </si>
  <si>
    <t>997013153</t>
  </si>
  <si>
    <t>Vnitrostaveništní doprava suti a vybouraných hmot pro budovy v do 12 m s omezením mechanizace</t>
  </si>
  <si>
    <t>Přesun suti</t>
  </si>
  <si>
    <t>POL8_</t>
  </si>
  <si>
    <t>997013213</t>
  </si>
  <si>
    <t>Vnitrostaveništní doprava suti a vybouraných hmot pro budovy v do 12 m ručně</t>
  </si>
  <si>
    <t>X*0,2 'Přepočtené koeficientem množství : ,68735*1,00</t>
  </si>
  <si>
    <t>979013219</t>
  </si>
  <si>
    <t>Příplatek k vnitrost. dopravě suti za dalších 10 m</t>
  </si>
  <si>
    <t>,68735*(40/10)</t>
  </si>
  <si>
    <t>997321611</t>
  </si>
  <si>
    <t>Nakládání překlad suti a vyb hmot</t>
  </si>
  <si>
    <t>,68735</t>
  </si>
  <si>
    <t>997321511</t>
  </si>
  <si>
    <t>Vodorovná doprava suti a vybouraných hmot po suchu do 1 km</t>
  </si>
  <si>
    <t>997321519</t>
  </si>
  <si>
    <t>Příplatek ZKD 1km vodorovné dopravy suti a vybouraných hmot po suchu</t>
  </si>
  <si>
    <t>X*20 'Přepočtené koeficientem množství : ,68735*20,00</t>
  </si>
  <si>
    <t>997013R31</t>
  </si>
  <si>
    <t>Poplatek za uložení na skládce (skládkovné) stavebního odpadu bez rozlišení</t>
  </si>
  <si>
    <t>005121 R</t>
  </si>
  <si>
    <t>Kč</t>
  </si>
  <si>
    <t>CN*0,0056808705 (podíl VRN) na celkové ceně díla : 52208,58*0,0056808705</t>
  </si>
  <si>
    <t>END</t>
  </si>
  <si>
    <t>Z031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</si>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</sst>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view="pageBreakPreview" topLeftCell="B11" zoomScaleNormal="100" zoomScaleSheetLayoutView="100" workbookViewId="0">
      <selection activeCell="M5" sqref="M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4" t="s">
        <v>23</v>
      </c>
      <c r="C2" s="75"/>
      <c r="D2" s="76"/>
      <c r="E2" s="221" t="s">
        <v>218</v>
      </c>
      <c r="F2" s="222"/>
      <c r="G2" s="222"/>
      <c r="H2" s="222"/>
      <c r="I2" s="222"/>
      <c r="J2" s="223"/>
      <c r="O2" s="1"/>
    </row>
    <row r="3" spans="1:15" ht="27" customHeight="1" x14ac:dyDescent="0.2">
      <c r="A3" s="2"/>
      <c r="B3" s="77" t="s">
        <v>46</v>
      </c>
      <c r="C3" s="75"/>
      <c r="D3" s="78"/>
      <c r="E3" s="224" t="s">
        <v>45</v>
      </c>
      <c r="F3" s="225"/>
      <c r="G3" s="225"/>
      <c r="H3" s="225"/>
      <c r="I3" s="225"/>
      <c r="J3" s="226"/>
    </row>
    <row r="4" spans="1:15" ht="23.25" customHeight="1" x14ac:dyDescent="0.2">
      <c r="A4" s="72">
        <v>869857</v>
      </c>
      <c r="B4" s="79" t="s">
        <v>47</v>
      </c>
      <c r="C4" s="80"/>
      <c r="D4" s="81" t="s">
        <v>217</v>
      </c>
      <c r="E4" s="205" t="s">
        <v>43</v>
      </c>
      <c r="F4" s="206"/>
      <c r="G4" s="206"/>
      <c r="H4" s="206"/>
      <c r="I4" s="206"/>
      <c r="J4" s="207"/>
    </row>
    <row r="5" spans="1:15" ht="24" customHeight="1" x14ac:dyDescent="0.2">
      <c r="A5" s="2"/>
      <c r="B5" s="30" t="s">
        <v>22</v>
      </c>
      <c r="D5" s="210" t="s">
        <v>48</v>
      </c>
      <c r="E5" s="211"/>
      <c r="F5" s="211"/>
      <c r="G5" s="211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2" t="s">
        <v>49</v>
      </c>
      <c r="E6" s="213"/>
      <c r="F6" s="213"/>
      <c r="G6" s="213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4" t="s">
        <v>50</v>
      </c>
      <c r="F7" s="215"/>
      <c r="G7" s="215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28"/>
      <c r="E11" s="228"/>
      <c r="F11" s="228"/>
      <c r="G11" s="228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4"/>
      <c r="E12" s="204"/>
      <c r="F12" s="204"/>
      <c r="G12" s="204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8"/>
      <c r="F13" s="209"/>
      <c r="G13" s="209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27"/>
      <c r="F15" s="227"/>
      <c r="G15" s="229"/>
      <c r="H15" s="229"/>
      <c r="I15" s="229" t="s">
        <v>30</v>
      </c>
      <c r="J15" s="230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3"/>
      <c r="F16" s="194"/>
      <c r="G16" s="193"/>
      <c r="H16" s="194"/>
      <c r="I16" s="193">
        <f>Z031_Pol!G8+Z031_Pol!G26+Z031_Pol!G34+Z031_Pol!G55</f>
        <v>0</v>
      </c>
      <c r="J16" s="195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3"/>
      <c r="F17" s="194"/>
      <c r="G17" s="193"/>
      <c r="H17" s="194"/>
      <c r="I17" s="193">
        <f>Z031_Pol!G36+Z031_Pol!G39</f>
        <v>0</v>
      </c>
      <c r="J17" s="195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39" t="s">
        <v>76</v>
      </c>
      <c r="B19" s="37" t="s">
        <v>28</v>
      </c>
      <c r="C19" s="60"/>
      <c r="D19" s="61"/>
      <c r="E19" s="193"/>
      <c r="F19" s="194"/>
      <c r="G19" s="193"/>
      <c r="H19" s="194"/>
      <c r="I19" s="193">
        <f>Z031_Pol!G69</f>
        <v>0</v>
      </c>
      <c r="J19" s="195"/>
    </row>
    <row r="20" spans="1:10" ht="23.25" customHeight="1" x14ac:dyDescent="0.2">
      <c r="A20" s="139" t="s">
        <v>77</v>
      </c>
      <c r="B20" s="37" t="s">
        <v>29</v>
      </c>
      <c r="C20" s="60"/>
      <c r="D20" s="61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2"/>
      <c r="B21" s="46" t="s">
        <v>30</v>
      </c>
      <c r="C21" s="62"/>
      <c r="D21" s="63"/>
      <c r="E21" s="196"/>
      <c r="F21" s="231"/>
      <c r="G21" s="196"/>
      <c r="H21" s="231"/>
      <c r="I21" s="196">
        <f>SUM(I16:J20)</f>
        <v>0</v>
      </c>
      <c r="J21" s="197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91">
        <v>0</v>
      </c>
      <c r="H23" s="192"/>
      <c r="I23" s="192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89">
        <v>0</v>
      </c>
      <c r="H24" s="190"/>
      <c r="I24" s="190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91">
        <f>I21</f>
        <v>0</v>
      </c>
      <c r="H25" s="192"/>
      <c r="I25" s="192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9">
        <v>11026</v>
      </c>
      <c r="H26" s="220"/>
      <c r="I26" s="220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198">
        <f>ZakladDPHZakl</f>
        <v>0</v>
      </c>
      <c r="H27" s="199"/>
      <c r="I27" s="199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198">
        <v>63531</v>
      </c>
      <c r="H28" s="198"/>
      <c r="I28" s="198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00"/>
      <c r="E33" s="201"/>
      <c r="G33" s="202"/>
      <c r="H33" s="203"/>
      <c r="I33" s="203"/>
      <c r="J33" s="24"/>
    </row>
    <row r="34" spans="1:10" ht="12.75" customHeight="1" x14ac:dyDescent="0.2">
      <c r="A34" s="2"/>
      <c r="B34" s="2"/>
      <c r="D34" s="188" t="s">
        <v>2</v>
      </c>
      <c r="E34" s="188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84"/>
      <c r="D38" s="184"/>
      <c r="E38" s="184"/>
      <c r="F38" s="97">
        <v>0</v>
      </c>
      <c r="G38" s="98">
        <v>52505.17</v>
      </c>
      <c r="H38" s="99"/>
      <c r="I38" s="100">
        <v>52505.17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85" t="s">
        <v>45</v>
      </c>
      <c r="D39" s="185"/>
      <c r="E39" s="185"/>
      <c r="F39" s="103">
        <v>0</v>
      </c>
      <c r="G39" s="104">
        <v>52505.17</v>
      </c>
      <c r="H39" s="104"/>
      <c r="I39" s="105">
        <v>52505.17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84" t="s">
        <v>43</v>
      </c>
      <c r="D40" s="184"/>
      <c r="E40" s="184"/>
      <c r="F40" s="108">
        <v>0</v>
      </c>
      <c r="G40" s="99">
        <v>52505.17</v>
      </c>
      <c r="H40" s="99"/>
      <c r="I40" s="100">
        <v>52505.17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86" t="s">
        <v>55</v>
      </c>
      <c r="C41" s="187"/>
      <c r="D41" s="187"/>
      <c r="E41" s="187"/>
      <c r="F41" s="109">
        <f>SUMIF(A38:A40,"=1",F38:F40)</f>
        <v>0</v>
      </c>
      <c r="G41" s="110">
        <f>SUMIF(A38:A40,"=1",G38:G40)</f>
        <v>52505.17</v>
      </c>
      <c r="H41" s="110">
        <f>SUMIF(A38:A40,"=1",H38:H40)</f>
        <v>0</v>
      </c>
      <c r="I41" s="111">
        <f>SUMIF(A38:A40,"=1",I38:I40)</f>
        <v>52505.17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82" t="s">
        <v>60</v>
      </c>
      <c r="D48" s="183"/>
      <c r="E48" s="183"/>
      <c r="F48" s="137" t="s">
        <v>25</v>
      </c>
      <c r="G48" s="130"/>
      <c r="H48" s="130"/>
      <c r="I48" s="130">
        <f>Z031_Pol!G8</f>
        <v>0</v>
      </c>
      <c r="J48" s="135" t="str">
        <f>IF(I56=0,"",I48/I56*100)</f>
        <v/>
      </c>
    </row>
    <row r="49" spans="1:10" ht="36.75" customHeight="1" x14ac:dyDescent="0.2">
      <c r="A49" s="124"/>
      <c r="B49" s="129" t="s">
        <v>61</v>
      </c>
      <c r="C49" s="182" t="s">
        <v>62</v>
      </c>
      <c r="D49" s="183"/>
      <c r="E49" s="183"/>
      <c r="F49" s="137" t="s">
        <v>25</v>
      </c>
      <c r="G49" s="130"/>
      <c r="H49" s="130"/>
      <c r="I49" s="130">
        <f>Z031_Pol!G26</f>
        <v>0</v>
      </c>
      <c r="J49" s="135" t="str">
        <f>IF(I56=0,"",I49/I56*100)</f>
        <v/>
      </c>
    </row>
    <row r="50" spans="1:10" ht="36.75" customHeight="1" x14ac:dyDescent="0.2">
      <c r="A50" s="124"/>
      <c r="B50" s="129" t="s">
        <v>63</v>
      </c>
      <c r="C50" s="182" t="s">
        <v>64</v>
      </c>
      <c r="D50" s="183"/>
      <c r="E50" s="183"/>
      <c r="F50" s="137" t="s">
        <v>25</v>
      </c>
      <c r="G50" s="130"/>
      <c r="H50" s="130"/>
      <c r="I50" s="130">
        <f>Z031_Pol!G34</f>
        <v>0</v>
      </c>
      <c r="J50" s="135" t="str">
        <f>IF(I56=0,"",I50/I56*100)</f>
        <v/>
      </c>
    </row>
    <row r="51" spans="1:10" ht="36.75" customHeight="1" x14ac:dyDescent="0.2">
      <c r="A51" s="124"/>
      <c r="B51" s="129" t="s">
        <v>65</v>
      </c>
      <c r="C51" s="182" t="s">
        <v>66</v>
      </c>
      <c r="D51" s="183"/>
      <c r="E51" s="183"/>
      <c r="F51" s="137" t="s">
        <v>26</v>
      </c>
      <c r="G51" s="130"/>
      <c r="H51" s="130"/>
      <c r="I51" s="130">
        <f>Z031_Pol!G36</f>
        <v>0</v>
      </c>
      <c r="J51" s="135" t="str">
        <f>IF(I56=0,"",I51/I56*100)</f>
        <v/>
      </c>
    </row>
    <row r="52" spans="1:10" ht="36.75" customHeight="1" x14ac:dyDescent="0.2">
      <c r="A52" s="124"/>
      <c r="B52" s="129" t="s">
        <v>67</v>
      </c>
      <c r="C52" s="182" t="s">
        <v>68</v>
      </c>
      <c r="D52" s="183"/>
      <c r="E52" s="183"/>
      <c r="F52" s="137" t="s">
        <v>26</v>
      </c>
      <c r="G52" s="130"/>
      <c r="H52" s="130"/>
      <c r="I52" s="130">
        <f>Z031_Pol!G39</f>
        <v>0</v>
      </c>
      <c r="J52" s="135" t="str">
        <f>IF(I56=0,"",I52/I56*100)</f>
        <v/>
      </c>
    </row>
    <row r="53" spans="1:10" ht="36.75" customHeight="1" x14ac:dyDescent="0.2">
      <c r="A53" s="124"/>
      <c r="B53" s="129" t="s">
        <v>69</v>
      </c>
      <c r="C53" s="182" t="s">
        <v>70</v>
      </c>
      <c r="D53" s="183"/>
      <c r="E53" s="183"/>
      <c r="F53" s="137" t="s">
        <v>26</v>
      </c>
      <c r="G53" s="130"/>
      <c r="H53" s="130"/>
      <c r="I53" s="130">
        <f>Z031_Pol!G53</f>
        <v>0</v>
      </c>
      <c r="J53" s="135" t="str">
        <f>IF(I56=0,"",I53/I56*100)</f>
        <v/>
      </c>
    </row>
    <row r="54" spans="1:10" ht="36.75" customHeight="1" x14ac:dyDescent="0.2">
      <c r="A54" s="124"/>
      <c r="B54" s="129" t="s">
        <v>71</v>
      </c>
      <c r="C54" s="182" t="s">
        <v>72</v>
      </c>
      <c r="D54" s="183"/>
      <c r="E54" s="183"/>
      <c r="F54" s="137" t="s">
        <v>73</v>
      </c>
      <c r="G54" s="130"/>
      <c r="H54" s="130"/>
      <c r="I54" s="130">
        <f>Z031_Pol!G55</f>
        <v>0</v>
      </c>
      <c r="J54" s="135" t="str">
        <f>IF(I56=0,"",I54/I56*100)</f>
        <v/>
      </c>
    </row>
    <row r="55" spans="1:10" ht="36.75" customHeight="1" x14ac:dyDescent="0.2">
      <c r="A55" s="124"/>
      <c r="B55" s="129" t="s">
        <v>74</v>
      </c>
      <c r="C55" s="182" t="s">
        <v>75</v>
      </c>
      <c r="D55" s="183"/>
      <c r="E55" s="183"/>
      <c r="F55" s="137" t="s">
        <v>76</v>
      </c>
      <c r="G55" s="130"/>
      <c r="H55" s="130"/>
      <c r="I55" s="130">
        <f>Z031_Pol!G69</f>
        <v>0</v>
      </c>
      <c r="J55" s="135" t="str">
        <f>IF(I56=0,"",I55/I56*100)</f>
        <v/>
      </c>
    </row>
    <row r="56" spans="1:10" ht="25.5" customHeight="1" x14ac:dyDescent="0.2">
      <c r="A56" s="125"/>
      <c r="B56" s="131" t="s">
        <v>1</v>
      </c>
      <c r="C56" s="132"/>
      <c r="D56" s="133"/>
      <c r="E56" s="133"/>
      <c r="F56" s="138"/>
      <c r="G56" s="134"/>
      <c r="H56" s="134"/>
      <c r="I56" s="134">
        <f>SUM(I48:I55)</f>
        <v>0</v>
      </c>
      <c r="J56" s="136">
        <f>SUM(J48:J55)</f>
        <v>0</v>
      </c>
    </row>
    <row r="57" spans="1:10" x14ac:dyDescent="0.2">
      <c r="F57" s="83"/>
      <c r="G57" s="83"/>
      <c r="H57" s="83"/>
      <c r="I57" s="83"/>
      <c r="J57" s="84"/>
    </row>
    <row r="58" spans="1:10" x14ac:dyDescent="0.2">
      <c r="F58" s="83"/>
      <c r="G58" s="83"/>
      <c r="H58" s="83"/>
      <c r="I58" s="83"/>
      <c r="J58" s="84"/>
    </row>
    <row r="59" spans="1:10" x14ac:dyDescent="0.2">
      <c r="F59" s="83"/>
      <c r="G59" s="83"/>
      <c r="H59" s="83"/>
      <c r="I59" s="83"/>
      <c r="J5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38:E38"/>
    <mergeCell ref="C39:E39"/>
    <mergeCell ref="C40:E40"/>
    <mergeCell ref="B41:E41"/>
    <mergeCell ref="C48:E48"/>
    <mergeCell ref="C54:E54"/>
    <mergeCell ref="C55:E55"/>
    <mergeCell ref="C49:E49"/>
    <mergeCell ref="C50:E50"/>
    <mergeCell ref="C51:E51"/>
    <mergeCell ref="C52:E52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tabSelected="1" view="pageBreakPreview" zoomScaleNormal="100" zoomScaleSheetLayoutView="100" workbookViewId="0">
      <pane ySplit="7" topLeftCell="A8" activePane="bottomLeft" state="frozen"/>
      <selection activeCell="E20" sqref="E20:F20"/>
      <selection pane="bottomLeft" activeCell="G19" sqref="G1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78</v>
      </c>
    </row>
    <row r="2" spans="1:60" ht="24.95" customHeight="1" x14ac:dyDescent="0.2">
      <c r="A2" s="140" t="s">
        <v>7</v>
      </c>
      <c r="B2" s="47"/>
      <c r="C2" s="237" t="s">
        <v>218</v>
      </c>
      <c r="D2" s="238"/>
      <c r="E2" s="238"/>
      <c r="F2" s="238"/>
      <c r="G2" s="239"/>
      <c r="AG2" t="s">
        <v>79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79</v>
      </c>
      <c r="AG3" t="s">
        <v>80</v>
      </c>
    </row>
    <row r="4" spans="1:60" ht="24.95" customHeight="1" x14ac:dyDescent="0.2">
      <c r="A4" s="141" t="s">
        <v>9</v>
      </c>
      <c r="B4" s="142" t="s">
        <v>217</v>
      </c>
      <c r="C4" s="240" t="s">
        <v>43</v>
      </c>
      <c r="D4" s="241"/>
      <c r="E4" s="241"/>
      <c r="F4" s="241"/>
      <c r="G4" s="242"/>
      <c r="AG4" t="s">
        <v>81</v>
      </c>
    </row>
    <row r="5" spans="1:60" x14ac:dyDescent="0.2">
      <c r="D5" s="10"/>
    </row>
    <row r="6" spans="1:60" ht="38.25" x14ac:dyDescent="0.2">
      <c r="A6" s="144" t="s">
        <v>82</v>
      </c>
      <c r="B6" s="146" t="s">
        <v>83</v>
      </c>
      <c r="C6" s="146" t="s">
        <v>84</v>
      </c>
      <c r="D6" s="145" t="s">
        <v>85</v>
      </c>
      <c r="E6" s="144" t="s">
        <v>86</v>
      </c>
      <c r="F6" s="143" t="s">
        <v>87</v>
      </c>
      <c r="G6" s="144" t="s">
        <v>30</v>
      </c>
      <c r="H6" s="147" t="s">
        <v>31</v>
      </c>
      <c r="I6" s="147" t="s">
        <v>88</v>
      </c>
      <c r="J6" s="147" t="s">
        <v>32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  <c r="W6" s="147" t="s">
        <v>101</v>
      </c>
      <c r="X6" s="147" t="s">
        <v>102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103</v>
      </c>
      <c r="B8" s="158" t="s">
        <v>59</v>
      </c>
      <c r="C8" s="175" t="s">
        <v>60</v>
      </c>
      <c r="D8" s="159"/>
      <c r="E8" s="160"/>
      <c r="F8" s="161"/>
      <c r="G8" s="162">
        <f>SUMIF(AG9:AG25,"&lt;&gt;NOR",G9:G25)</f>
        <v>0</v>
      </c>
      <c r="H8" s="156"/>
      <c r="I8" s="156">
        <f>SUM(I9:I25)</f>
        <v>2391.6099999999997</v>
      </c>
      <c r="J8" s="156"/>
      <c r="K8" s="156">
        <f>SUM(K9:K25)</f>
        <v>5998.19</v>
      </c>
      <c r="L8" s="156"/>
      <c r="M8" s="156">
        <f>SUM(M9:M25)</f>
        <v>0</v>
      </c>
      <c r="N8" s="156"/>
      <c r="O8" s="156">
        <f>SUM(O9:O25)</f>
        <v>7.3500000000000005</v>
      </c>
      <c r="P8" s="156"/>
      <c r="Q8" s="156">
        <f>SUM(Q9:Q25)</f>
        <v>0</v>
      </c>
      <c r="R8" s="156"/>
      <c r="S8" s="156"/>
      <c r="T8" s="156"/>
      <c r="U8" s="156"/>
      <c r="V8" s="156">
        <f>SUM(V9:V25)</f>
        <v>7.12</v>
      </c>
      <c r="W8" s="156"/>
      <c r="X8" s="156"/>
      <c r="AG8" t="s">
        <v>104</v>
      </c>
    </row>
    <row r="9" spans="1:60" ht="22.5" outlineLevel="1" x14ac:dyDescent="0.2">
      <c r="A9" s="163">
        <v>1</v>
      </c>
      <c r="B9" s="164" t="s">
        <v>105</v>
      </c>
      <c r="C9" s="176" t="s">
        <v>106</v>
      </c>
      <c r="D9" s="165" t="s">
        <v>107</v>
      </c>
      <c r="E9" s="166">
        <v>7.2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110.73</v>
      </c>
      <c r="K9" s="153">
        <f>ROUND(E9*J9,2)</f>
        <v>797.26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108</v>
      </c>
      <c r="T9" s="153" t="s">
        <v>109</v>
      </c>
      <c r="U9" s="153">
        <v>0</v>
      </c>
      <c r="V9" s="153">
        <f>ROUND(E9*U9,2)</f>
        <v>0</v>
      </c>
      <c r="W9" s="153"/>
      <c r="X9" s="153" t="s">
        <v>110</v>
      </c>
      <c r="Y9" s="148"/>
      <c r="Z9" s="148"/>
      <c r="AA9" s="148"/>
      <c r="AB9" s="148"/>
      <c r="AC9" s="148"/>
      <c r="AD9" s="148"/>
      <c r="AE9" s="148"/>
      <c r="AF9" s="148"/>
      <c r="AG9" s="148" t="s">
        <v>111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7" t="s">
        <v>112</v>
      </c>
      <c r="D10" s="154"/>
      <c r="E10" s="155">
        <v>7.2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113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3">
        <v>2</v>
      </c>
      <c r="B11" s="164" t="s">
        <v>114</v>
      </c>
      <c r="C11" s="176" t="s">
        <v>115</v>
      </c>
      <c r="D11" s="165" t="s">
        <v>107</v>
      </c>
      <c r="E11" s="166">
        <v>1.44</v>
      </c>
      <c r="F11" s="167"/>
      <c r="G11" s="168">
        <f>ROUND(E11*F11,2)</f>
        <v>0</v>
      </c>
      <c r="H11" s="153">
        <v>647.74</v>
      </c>
      <c r="I11" s="153">
        <f>ROUND(E11*H11,2)</f>
        <v>932.75</v>
      </c>
      <c r="J11" s="153">
        <v>483.26</v>
      </c>
      <c r="K11" s="153">
        <f>ROUND(E11*J11,2)</f>
        <v>695.89</v>
      </c>
      <c r="L11" s="153">
        <v>21</v>
      </c>
      <c r="M11" s="153">
        <f>G11*(1+L11/100)</f>
        <v>0</v>
      </c>
      <c r="N11" s="153">
        <v>1.7034</v>
      </c>
      <c r="O11" s="153">
        <f>ROUND(E11*N11,2)</f>
        <v>2.4500000000000002</v>
      </c>
      <c r="P11" s="153">
        <v>0</v>
      </c>
      <c r="Q11" s="153">
        <f>ROUND(E11*P11,2)</f>
        <v>0</v>
      </c>
      <c r="R11" s="153"/>
      <c r="S11" s="153" t="s">
        <v>116</v>
      </c>
      <c r="T11" s="153" t="s">
        <v>116</v>
      </c>
      <c r="U11" s="153">
        <v>1.3029999999999999</v>
      </c>
      <c r="V11" s="153">
        <f>ROUND(E11*U11,2)</f>
        <v>1.88</v>
      </c>
      <c r="W11" s="153"/>
      <c r="X11" s="153" t="s">
        <v>110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7" t="s">
        <v>118</v>
      </c>
      <c r="D12" s="154"/>
      <c r="E12" s="155">
        <v>1.44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3">
        <v>3</v>
      </c>
      <c r="B13" s="164" t="s">
        <v>119</v>
      </c>
      <c r="C13" s="176" t="s">
        <v>120</v>
      </c>
      <c r="D13" s="165" t="s">
        <v>107</v>
      </c>
      <c r="E13" s="166">
        <v>2.88</v>
      </c>
      <c r="F13" s="167"/>
      <c r="G13" s="168">
        <f>ROUND(E13*F13,2)</f>
        <v>0</v>
      </c>
      <c r="H13" s="153">
        <v>506.55</v>
      </c>
      <c r="I13" s="153">
        <f>ROUND(E13*H13,2)</f>
        <v>1458.86</v>
      </c>
      <c r="J13" s="153">
        <v>351.45</v>
      </c>
      <c r="K13" s="153">
        <f>ROUND(E13*J13,2)</f>
        <v>1012.18</v>
      </c>
      <c r="L13" s="153">
        <v>21</v>
      </c>
      <c r="M13" s="153">
        <f>G13*(1+L13/100)</f>
        <v>0</v>
      </c>
      <c r="N13" s="153">
        <v>1.7</v>
      </c>
      <c r="O13" s="153">
        <f>ROUND(E13*N13,2)</f>
        <v>4.9000000000000004</v>
      </c>
      <c r="P13" s="153">
        <v>0</v>
      </c>
      <c r="Q13" s="153">
        <f>ROUND(E13*P13,2)</f>
        <v>0</v>
      </c>
      <c r="R13" s="153"/>
      <c r="S13" s="153" t="s">
        <v>116</v>
      </c>
      <c r="T13" s="153" t="s">
        <v>121</v>
      </c>
      <c r="U13" s="153">
        <v>1.587</v>
      </c>
      <c r="V13" s="153">
        <f>ROUND(E13*U13,2)</f>
        <v>4.57</v>
      </c>
      <c r="W13" s="153"/>
      <c r="X13" s="153" t="s">
        <v>110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7" t="s">
        <v>122</v>
      </c>
      <c r="D14" s="154"/>
      <c r="E14" s="155">
        <v>2.88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3">
        <v>4</v>
      </c>
      <c r="B15" s="164" t="s">
        <v>123</v>
      </c>
      <c r="C15" s="176" t="s">
        <v>124</v>
      </c>
      <c r="D15" s="165" t="s">
        <v>107</v>
      </c>
      <c r="E15" s="166">
        <v>2.88</v>
      </c>
      <c r="F15" s="167"/>
      <c r="G15" s="168">
        <f>ROUND(E15*F15,2)</f>
        <v>0</v>
      </c>
      <c r="H15" s="153">
        <v>0</v>
      </c>
      <c r="I15" s="153">
        <f>ROUND(E15*H15,2)</f>
        <v>0</v>
      </c>
      <c r="J15" s="153">
        <v>123</v>
      </c>
      <c r="K15" s="153">
        <f>ROUND(E15*J15,2)</f>
        <v>354.24</v>
      </c>
      <c r="L15" s="153">
        <v>21</v>
      </c>
      <c r="M15" s="153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3"/>
      <c r="S15" s="153" t="s">
        <v>116</v>
      </c>
      <c r="T15" s="153" t="s">
        <v>116</v>
      </c>
      <c r="U15" s="153">
        <v>0.20200000000000001</v>
      </c>
      <c r="V15" s="153">
        <f>ROUND(E15*U15,2)</f>
        <v>0.57999999999999996</v>
      </c>
      <c r="W15" s="153"/>
      <c r="X15" s="153" t="s">
        <v>110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1"/>
      <c r="B16" s="152"/>
      <c r="C16" s="177" t="s">
        <v>122</v>
      </c>
      <c r="D16" s="154"/>
      <c r="E16" s="155">
        <v>2.88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4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3">
        <v>5</v>
      </c>
      <c r="B17" s="164" t="s">
        <v>125</v>
      </c>
      <c r="C17" s="176" t="s">
        <v>126</v>
      </c>
      <c r="D17" s="165" t="s">
        <v>107</v>
      </c>
      <c r="E17" s="166">
        <v>4.32</v>
      </c>
      <c r="F17" s="167"/>
      <c r="G17" s="168">
        <f>ROUND(E17*F17,2)</f>
        <v>0</v>
      </c>
      <c r="H17" s="153">
        <v>0</v>
      </c>
      <c r="I17" s="153">
        <f>ROUND(E17*H17,2)</f>
        <v>0</v>
      </c>
      <c r="J17" s="153">
        <v>260.33999999999997</v>
      </c>
      <c r="K17" s="153">
        <f>ROUND(E17*J17,2)</f>
        <v>1124.67</v>
      </c>
      <c r="L17" s="153">
        <v>21</v>
      </c>
      <c r="M17" s="153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3"/>
      <c r="S17" s="153" t="s">
        <v>116</v>
      </c>
      <c r="T17" s="153" t="s">
        <v>109</v>
      </c>
      <c r="U17" s="153">
        <v>1.0999999999999999E-2</v>
      </c>
      <c r="V17" s="153">
        <f>ROUND(E17*U17,2)</f>
        <v>0.05</v>
      </c>
      <c r="W17" s="153"/>
      <c r="X17" s="153" t="s">
        <v>110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1"/>
      <c r="B18" s="152"/>
      <c r="C18" s="177" t="s">
        <v>127</v>
      </c>
      <c r="D18" s="154"/>
      <c r="E18" s="155">
        <v>4.32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63">
        <v>6</v>
      </c>
      <c r="B19" s="164" t="s">
        <v>128</v>
      </c>
      <c r="C19" s="176" t="s">
        <v>129</v>
      </c>
      <c r="D19" s="165" t="s">
        <v>107</v>
      </c>
      <c r="E19" s="166">
        <v>43.2</v>
      </c>
      <c r="F19" s="167"/>
      <c r="G19" s="168">
        <f>ROUND(E19*F19,2)</f>
        <v>0</v>
      </c>
      <c r="H19" s="153">
        <v>0</v>
      </c>
      <c r="I19" s="153">
        <f>ROUND(E19*H19,2)</f>
        <v>0</v>
      </c>
      <c r="J19" s="153">
        <v>20.48</v>
      </c>
      <c r="K19" s="153">
        <f>ROUND(E19*J19,2)</f>
        <v>884.74</v>
      </c>
      <c r="L19" s="153">
        <v>21</v>
      </c>
      <c r="M19" s="153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3"/>
      <c r="S19" s="153" t="s">
        <v>116</v>
      </c>
      <c r="T19" s="153" t="s">
        <v>109</v>
      </c>
      <c r="U19" s="153">
        <v>0</v>
      </c>
      <c r="V19" s="153">
        <f>ROUND(E19*U19,2)</f>
        <v>0</v>
      </c>
      <c r="W19" s="153"/>
      <c r="X19" s="153" t="s">
        <v>110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1"/>
      <c r="B20" s="152"/>
      <c r="C20" s="177" t="s">
        <v>130</v>
      </c>
      <c r="D20" s="154"/>
      <c r="E20" s="155">
        <v>43.2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9">
        <v>7</v>
      </c>
      <c r="B21" s="170" t="s">
        <v>131</v>
      </c>
      <c r="C21" s="178" t="s">
        <v>132</v>
      </c>
      <c r="D21" s="171" t="s">
        <v>107</v>
      </c>
      <c r="E21" s="172">
        <v>4.32</v>
      </c>
      <c r="F21" s="173"/>
      <c r="G21" s="174">
        <f>ROUND(E21*F21,2)</f>
        <v>0</v>
      </c>
      <c r="H21" s="153">
        <v>0</v>
      </c>
      <c r="I21" s="153">
        <f>ROUND(E21*H21,2)</f>
        <v>0</v>
      </c>
      <c r="J21" s="153">
        <v>10.3</v>
      </c>
      <c r="K21" s="153">
        <f>ROUND(E21*J21,2)</f>
        <v>44.5</v>
      </c>
      <c r="L21" s="153">
        <v>21</v>
      </c>
      <c r="M21" s="153">
        <f>G21*(1+L21/100)</f>
        <v>0</v>
      </c>
      <c r="N21" s="153">
        <v>0</v>
      </c>
      <c r="O21" s="153">
        <f>ROUND(E21*N21,2)</f>
        <v>0</v>
      </c>
      <c r="P21" s="153">
        <v>0</v>
      </c>
      <c r="Q21" s="153">
        <f>ROUND(E21*P21,2)</f>
        <v>0</v>
      </c>
      <c r="R21" s="153"/>
      <c r="S21" s="153" t="s">
        <v>116</v>
      </c>
      <c r="T21" s="153" t="s">
        <v>109</v>
      </c>
      <c r="U21" s="153">
        <v>8.9999999999999993E-3</v>
      </c>
      <c r="V21" s="153">
        <f>ROUND(E21*U21,2)</f>
        <v>0.04</v>
      </c>
      <c r="W21" s="153"/>
      <c r="X21" s="153" t="s">
        <v>110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3">
        <v>8</v>
      </c>
      <c r="B22" s="164" t="s">
        <v>133</v>
      </c>
      <c r="C22" s="176" t="s">
        <v>134</v>
      </c>
      <c r="D22" s="165" t="s">
        <v>135</v>
      </c>
      <c r="E22" s="166">
        <v>7.7759999999999998</v>
      </c>
      <c r="F22" s="167"/>
      <c r="G22" s="168">
        <f>ROUND(E22*F22,2)</f>
        <v>0</v>
      </c>
      <c r="H22" s="153">
        <v>0</v>
      </c>
      <c r="I22" s="153">
        <f>ROUND(E22*H22,2)</f>
        <v>0</v>
      </c>
      <c r="J22" s="153">
        <v>123.6</v>
      </c>
      <c r="K22" s="153">
        <f>ROUND(E22*J22,2)</f>
        <v>961.11</v>
      </c>
      <c r="L22" s="153">
        <v>21</v>
      </c>
      <c r="M22" s="153">
        <f>G22*(1+L22/100)</f>
        <v>0</v>
      </c>
      <c r="N22" s="153">
        <v>0</v>
      </c>
      <c r="O22" s="153">
        <f>ROUND(E22*N22,2)</f>
        <v>0</v>
      </c>
      <c r="P22" s="153">
        <v>0</v>
      </c>
      <c r="Q22" s="153">
        <f>ROUND(E22*P22,2)</f>
        <v>0</v>
      </c>
      <c r="R22" s="153"/>
      <c r="S22" s="153" t="s">
        <v>108</v>
      </c>
      <c r="T22" s="153" t="s">
        <v>109</v>
      </c>
      <c r="U22" s="153">
        <v>0</v>
      </c>
      <c r="V22" s="153">
        <f>ROUND(E22*U22,2)</f>
        <v>0</v>
      </c>
      <c r="W22" s="153"/>
      <c r="X22" s="153" t="s">
        <v>110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111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1"/>
      <c r="B23" s="152"/>
      <c r="C23" s="177" t="s">
        <v>136</v>
      </c>
      <c r="D23" s="154"/>
      <c r="E23" s="155">
        <v>7.7759999999999998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3">
        <v>9</v>
      </c>
      <c r="B24" s="164" t="s">
        <v>137</v>
      </c>
      <c r="C24" s="176" t="s">
        <v>138</v>
      </c>
      <c r="D24" s="165" t="s">
        <v>139</v>
      </c>
      <c r="E24" s="166">
        <v>12</v>
      </c>
      <c r="F24" s="167"/>
      <c r="G24" s="168">
        <f>ROUND(E24*F24,2)</f>
        <v>0</v>
      </c>
      <c r="H24" s="153">
        <v>0</v>
      </c>
      <c r="I24" s="153">
        <f>ROUND(E24*H24,2)</f>
        <v>0</v>
      </c>
      <c r="J24" s="153">
        <v>10.3</v>
      </c>
      <c r="K24" s="153">
        <f>ROUND(E24*J24,2)</f>
        <v>123.6</v>
      </c>
      <c r="L24" s="153">
        <v>21</v>
      </c>
      <c r="M24" s="153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3"/>
      <c r="S24" s="153" t="s">
        <v>108</v>
      </c>
      <c r="T24" s="153" t="s">
        <v>109</v>
      </c>
      <c r="U24" s="153">
        <v>0</v>
      </c>
      <c r="V24" s="153">
        <f>ROUND(E24*U24,2)</f>
        <v>0</v>
      </c>
      <c r="W24" s="153"/>
      <c r="X24" s="153" t="s">
        <v>110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111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7" t="s">
        <v>140</v>
      </c>
      <c r="D25" s="154"/>
      <c r="E25" s="155">
        <v>12</v>
      </c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8"/>
      <c r="Z25" s="148"/>
      <c r="AA25" s="148"/>
      <c r="AB25" s="148"/>
      <c r="AC25" s="148"/>
      <c r="AD25" s="148"/>
      <c r="AE25" s="148"/>
      <c r="AF25" s="148"/>
      <c r="AG25" s="148" t="s">
        <v>113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7" t="s">
        <v>103</v>
      </c>
      <c r="B26" s="158" t="s">
        <v>61</v>
      </c>
      <c r="C26" s="175" t="s">
        <v>62</v>
      </c>
      <c r="D26" s="159"/>
      <c r="E26" s="160"/>
      <c r="F26" s="161"/>
      <c r="G26" s="162">
        <f>SUMIF(AG27:AG33,"&lt;&gt;NOR",G27:G33)</f>
        <v>0</v>
      </c>
      <c r="H26" s="156"/>
      <c r="I26" s="156">
        <f>SUM(I27:I33)</f>
        <v>1514.47</v>
      </c>
      <c r="J26" s="156"/>
      <c r="K26" s="156">
        <f>SUM(K27:K33)</f>
        <v>2112.65</v>
      </c>
      <c r="L26" s="156"/>
      <c r="M26" s="156">
        <f>SUM(M27:M33)</f>
        <v>0</v>
      </c>
      <c r="N26" s="156"/>
      <c r="O26" s="156">
        <f>SUM(O27:O33)</f>
        <v>0.97</v>
      </c>
      <c r="P26" s="156"/>
      <c r="Q26" s="156">
        <f>SUM(Q27:Q33)</f>
        <v>0.63</v>
      </c>
      <c r="R26" s="156"/>
      <c r="S26" s="156"/>
      <c r="T26" s="156"/>
      <c r="U26" s="156"/>
      <c r="V26" s="156">
        <f>SUM(V27:V33)</f>
        <v>5.9099999999999993</v>
      </c>
      <c r="W26" s="156"/>
      <c r="X26" s="156"/>
      <c r="AG26" t="s">
        <v>104</v>
      </c>
    </row>
    <row r="27" spans="1:60" ht="22.5" outlineLevel="1" x14ac:dyDescent="0.2">
      <c r="A27" s="163">
        <v>10</v>
      </c>
      <c r="B27" s="164" t="s">
        <v>141</v>
      </c>
      <c r="C27" s="176" t="s">
        <v>142</v>
      </c>
      <c r="D27" s="165" t="s">
        <v>107</v>
      </c>
      <c r="E27" s="166">
        <v>0.28799999999999998</v>
      </c>
      <c r="F27" s="167"/>
      <c r="G27" s="168">
        <f>ROUND(E27*F27,2)</f>
        <v>0</v>
      </c>
      <c r="H27" s="153">
        <v>0</v>
      </c>
      <c r="I27" s="153">
        <f>ROUND(E27*H27,2)</f>
        <v>0</v>
      </c>
      <c r="J27" s="153">
        <v>3060</v>
      </c>
      <c r="K27" s="153">
        <f>ROUND(E27*J27,2)</f>
        <v>881.28</v>
      </c>
      <c r="L27" s="153">
        <v>21</v>
      </c>
      <c r="M27" s="153">
        <f>G27*(1+L27/100)</f>
        <v>0</v>
      </c>
      <c r="N27" s="153">
        <v>0</v>
      </c>
      <c r="O27" s="153">
        <f>ROUND(E27*N27,2)</f>
        <v>0</v>
      </c>
      <c r="P27" s="153">
        <v>2.2000000000000002</v>
      </c>
      <c r="Q27" s="153">
        <f>ROUND(E27*P27,2)</f>
        <v>0.63</v>
      </c>
      <c r="R27" s="153"/>
      <c r="S27" s="153" t="s">
        <v>116</v>
      </c>
      <c r="T27" s="153" t="s">
        <v>116</v>
      </c>
      <c r="U27" s="153">
        <v>9.07</v>
      </c>
      <c r="V27" s="153">
        <f>ROUND(E27*U27,2)</f>
        <v>2.61</v>
      </c>
      <c r="W27" s="153"/>
      <c r="X27" s="153" t="s">
        <v>110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117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1"/>
      <c r="B28" s="152"/>
      <c r="C28" s="177" t="s">
        <v>143</v>
      </c>
      <c r="D28" s="154"/>
      <c r="E28" s="155">
        <v>0.28799999999999998</v>
      </c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8"/>
      <c r="Z28" s="148"/>
      <c r="AA28" s="148"/>
      <c r="AB28" s="148"/>
      <c r="AC28" s="148"/>
      <c r="AD28" s="148"/>
      <c r="AE28" s="148"/>
      <c r="AF28" s="148"/>
      <c r="AG28" s="148" t="s">
        <v>113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11</v>
      </c>
      <c r="B29" s="170" t="s">
        <v>144</v>
      </c>
      <c r="C29" s="178" t="s">
        <v>145</v>
      </c>
      <c r="D29" s="171" t="s">
        <v>107</v>
      </c>
      <c r="E29" s="172">
        <v>0.28799999999999998</v>
      </c>
      <c r="F29" s="173"/>
      <c r="G29" s="174">
        <f>ROUND(E29*F29,2)</f>
        <v>0</v>
      </c>
      <c r="H29" s="153">
        <v>0</v>
      </c>
      <c r="I29" s="153">
        <f>ROUND(E29*H29,2)</f>
        <v>0</v>
      </c>
      <c r="J29" s="153">
        <v>1360</v>
      </c>
      <c r="K29" s="153">
        <f>ROUND(E29*J29,2)</f>
        <v>391.68</v>
      </c>
      <c r="L29" s="153">
        <v>21</v>
      </c>
      <c r="M29" s="153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3"/>
      <c r="S29" s="153" t="s">
        <v>116</v>
      </c>
      <c r="T29" s="153" t="s">
        <v>116</v>
      </c>
      <c r="U29" s="153">
        <v>4.0289999999999999</v>
      </c>
      <c r="V29" s="153">
        <f>ROUND(E29*U29,2)</f>
        <v>1.1599999999999999</v>
      </c>
      <c r="W29" s="153"/>
      <c r="X29" s="153" t="s">
        <v>110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117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12</v>
      </c>
      <c r="B30" s="170" t="s">
        <v>146</v>
      </c>
      <c r="C30" s="178" t="s">
        <v>147</v>
      </c>
      <c r="D30" s="171" t="s">
        <v>148</v>
      </c>
      <c r="E30" s="172">
        <v>2.4</v>
      </c>
      <c r="F30" s="173"/>
      <c r="G30" s="174">
        <f>ROUND(E30*F30,2)</f>
        <v>0</v>
      </c>
      <c r="H30" s="153">
        <v>0</v>
      </c>
      <c r="I30" s="153">
        <f>ROUND(E30*H30,2)</f>
        <v>0</v>
      </c>
      <c r="J30" s="153">
        <v>238.5</v>
      </c>
      <c r="K30" s="153">
        <f>ROUND(E30*J30,2)</f>
        <v>572.4</v>
      </c>
      <c r="L30" s="153">
        <v>21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 t="s">
        <v>116</v>
      </c>
      <c r="T30" s="153" t="s">
        <v>116</v>
      </c>
      <c r="U30" s="153">
        <v>0.52100000000000002</v>
      </c>
      <c r="V30" s="153">
        <f>ROUND(E30*U30,2)</f>
        <v>1.25</v>
      </c>
      <c r="W30" s="153"/>
      <c r="X30" s="153" t="s">
        <v>110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3">
        <v>13</v>
      </c>
      <c r="B31" s="164" t="s">
        <v>149</v>
      </c>
      <c r="C31" s="176" t="s">
        <v>150</v>
      </c>
      <c r="D31" s="165" t="s">
        <v>107</v>
      </c>
      <c r="E31" s="166">
        <v>0.38400000000000001</v>
      </c>
      <c r="F31" s="167"/>
      <c r="G31" s="168">
        <f>ROUND(E31*F31,2)</f>
        <v>0</v>
      </c>
      <c r="H31" s="153">
        <v>3943.94</v>
      </c>
      <c r="I31" s="153">
        <f>ROUND(E31*H31,2)</f>
        <v>1514.47</v>
      </c>
      <c r="J31" s="153">
        <v>696.06</v>
      </c>
      <c r="K31" s="153">
        <f>ROUND(E31*J31,2)</f>
        <v>267.29000000000002</v>
      </c>
      <c r="L31" s="153">
        <v>21</v>
      </c>
      <c r="M31" s="153">
        <f>G31*(1+L31/100)</f>
        <v>0</v>
      </c>
      <c r="N31" s="153">
        <v>2.5249999999999999</v>
      </c>
      <c r="O31" s="153">
        <f>ROUND(E31*N31,2)</f>
        <v>0.97</v>
      </c>
      <c r="P31" s="153">
        <v>0</v>
      </c>
      <c r="Q31" s="153">
        <f>ROUND(E31*P31,2)</f>
        <v>0</v>
      </c>
      <c r="R31" s="153"/>
      <c r="S31" s="153" t="s">
        <v>151</v>
      </c>
      <c r="T31" s="153" t="s">
        <v>109</v>
      </c>
      <c r="U31" s="153">
        <v>2.3170000000000002</v>
      </c>
      <c r="V31" s="153">
        <f>ROUND(E31*U31,2)</f>
        <v>0.89</v>
      </c>
      <c r="W31" s="153"/>
      <c r="X31" s="153" t="s">
        <v>110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1"/>
      <c r="B32" s="152"/>
      <c r="C32" s="177" t="s">
        <v>152</v>
      </c>
      <c r="D32" s="154"/>
      <c r="E32" s="155">
        <v>0.28799999999999998</v>
      </c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7" t="s">
        <v>153</v>
      </c>
      <c r="D33" s="154"/>
      <c r="E33" s="155">
        <v>9.6000000000000002E-2</v>
      </c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7" t="s">
        <v>103</v>
      </c>
      <c r="B34" s="158" t="s">
        <v>63</v>
      </c>
      <c r="C34" s="175" t="s">
        <v>64</v>
      </c>
      <c r="D34" s="159"/>
      <c r="E34" s="160"/>
      <c r="F34" s="161"/>
      <c r="G34" s="162">
        <f>SUMIF(AG35:AG35,"&lt;&gt;NOR",G35:G35)</f>
        <v>0</v>
      </c>
      <c r="H34" s="156"/>
      <c r="I34" s="156">
        <f>SUM(I35:I35)</f>
        <v>0</v>
      </c>
      <c r="J34" s="156"/>
      <c r="K34" s="156">
        <f>SUM(K35:K35)</f>
        <v>540.70000000000005</v>
      </c>
      <c r="L34" s="156"/>
      <c r="M34" s="156">
        <f>SUM(M35:M35)</f>
        <v>0</v>
      </c>
      <c r="N34" s="156"/>
      <c r="O34" s="156">
        <f>SUM(O35:O35)</f>
        <v>0</v>
      </c>
      <c r="P34" s="156"/>
      <c r="Q34" s="156">
        <f>SUM(Q35:Q35)</f>
        <v>0</v>
      </c>
      <c r="R34" s="156"/>
      <c r="S34" s="156"/>
      <c r="T34" s="156"/>
      <c r="U34" s="156"/>
      <c r="V34" s="156">
        <f>SUM(V35:V35)</f>
        <v>0</v>
      </c>
      <c r="W34" s="156"/>
      <c r="X34" s="156"/>
      <c r="AG34" t="s">
        <v>104</v>
      </c>
    </row>
    <row r="35" spans="1:60" outlineLevel="1" x14ac:dyDescent="0.2">
      <c r="A35" s="169">
        <v>14</v>
      </c>
      <c r="B35" s="170" t="s">
        <v>154</v>
      </c>
      <c r="C35" s="178" t="s">
        <v>155</v>
      </c>
      <c r="D35" s="171" t="s">
        <v>135</v>
      </c>
      <c r="E35" s="172">
        <v>8.3185000000000002</v>
      </c>
      <c r="F35" s="173"/>
      <c r="G35" s="174">
        <f>ROUND(E35*F35,2)</f>
        <v>0</v>
      </c>
      <c r="H35" s="153">
        <v>0</v>
      </c>
      <c r="I35" s="153">
        <f>ROUND(E35*H35,2)</f>
        <v>0</v>
      </c>
      <c r="J35" s="153">
        <v>65</v>
      </c>
      <c r="K35" s="153">
        <f>ROUND(E35*J35,2)</f>
        <v>540.70000000000005</v>
      </c>
      <c r="L35" s="153">
        <v>21</v>
      </c>
      <c r="M35" s="153">
        <f>G35*(1+L35/100)</f>
        <v>0</v>
      </c>
      <c r="N35" s="153">
        <v>0</v>
      </c>
      <c r="O35" s="153">
        <f>ROUND(E35*N35,2)</f>
        <v>0</v>
      </c>
      <c r="P35" s="153">
        <v>0</v>
      </c>
      <c r="Q35" s="153">
        <f>ROUND(E35*P35,2)</f>
        <v>0</v>
      </c>
      <c r="R35" s="153"/>
      <c r="S35" s="153" t="s">
        <v>108</v>
      </c>
      <c r="T35" s="153" t="s">
        <v>109</v>
      </c>
      <c r="U35" s="153">
        <v>0</v>
      </c>
      <c r="V35" s="153">
        <f>ROUND(E35*U35,2)</f>
        <v>0</v>
      </c>
      <c r="W35" s="153"/>
      <c r="X35" s="153" t="s">
        <v>64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156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7" t="s">
        <v>103</v>
      </c>
      <c r="B36" s="158" t="s">
        <v>65</v>
      </c>
      <c r="C36" s="175" t="s">
        <v>66</v>
      </c>
      <c r="D36" s="159"/>
      <c r="E36" s="160"/>
      <c r="F36" s="161"/>
      <c r="G36" s="162">
        <f>SUMIF(AG37:AG38,"&lt;&gt;NOR",G37:G38)</f>
        <v>0</v>
      </c>
      <c r="H36" s="156"/>
      <c r="I36" s="156">
        <f>SUM(I37:I38)</f>
        <v>0</v>
      </c>
      <c r="J36" s="156"/>
      <c r="K36" s="156">
        <f>SUM(K37:K38)</f>
        <v>5592.89</v>
      </c>
      <c r="L36" s="156"/>
      <c r="M36" s="156">
        <f>SUM(M37:M38)</f>
        <v>0</v>
      </c>
      <c r="N36" s="156"/>
      <c r="O36" s="156">
        <f>SUM(O37:O38)</f>
        <v>0.02</v>
      </c>
      <c r="P36" s="156"/>
      <c r="Q36" s="156">
        <f>SUM(Q37:Q38)</f>
        <v>0</v>
      </c>
      <c r="R36" s="156"/>
      <c r="S36" s="156"/>
      <c r="T36" s="156"/>
      <c r="U36" s="156"/>
      <c r="V36" s="156">
        <f>SUM(V37:V38)</f>
        <v>0</v>
      </c>
      <c r="W36" s="156"/>
      <c r="X36" s="156"/>
      <c r="AG36" t="s">
        <v>104</v>
      </c>
    </row>
    <row r="37" spans="1:60" outlineLevel="1" x14ac:dyDescent="0.2">
      <c r="A37" s="169">
        <v>15</v>
      </c>
      <c r="B37" s="170" t="s">
        <v>157</v>
      </c>
      <c r="C37" s="178" t="s">
        <v>158</v>
      </c>
      <c r="D37" s="171" t="s">
        <v>159</v>
      </c>
      <c r="E37" s="172">
        <v>4</v>
      </c>
      <c r="F37" s="173"/>
      <c r="G37" s="174">
        <f>ROUND(E37*F37,2)</f>
        <v>0</v>
      </c>
      <c r="H37" s="153">
        <v>0</v>
      </c>
      <c r="I37" s="153">
        <f>ROUND(E37*H37,2)</f>
        <v>0</v>
      </c>
      <c r="J37" s="153">
        <v>1370</v>
      </c>
      <c r="K37" s="153">
        <f>ROUND(E37*J37,2)</f>
        <v>5480</v>
      </c>
      <c r="L37" s="153">
        <v>21</v>
      </c>
      <c r="M37" s="153">
        <f>G37*(1+L37/100)</f>
        <v>0</v>
      </c>
      <c r="N37" s="153">
        <v>5.7999999999999996E-3</v>
      </c>
      <c r="O37" s="153">
        <f>ROUND(E37*N37,2)</f>
        <v>0.02</v>
      </c>
      <c r="P37" s="153">
        <v>0</v>
      </c>
      <c r="Q37" s="153">
        <f>ROUND(E37*P37,2)</f>
        <v>0</v>
      </c>
      <c r="R37" s="153"/>
      <c r="S37" s="153" t="s">
        <v>108</v>
      </c>
      <c r="T37" s="153" t="s">
        <v>109</v>
      </c>
      <c r="U37" s="153">
        <v>0</v>
      </c>
      <c r="V37" s="153">
        <f>ROUND(E37*U37,2)</f>
        <v>0</v>
      </c>
      <c r="W37" s="153"/>
      <c r="X37" s="153" t="s">
        <v>110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9">
        <v>16</v>
      </c>
      <c r="B38" s="170" t="s">
        <v>160</v>
      </c>
      <c r="C38" s="178" t="s">
        <v>161</v>
      </c>
      <c r="D38" s="171" t="s">
        <v>0</v>
      </c>
      <c r="E38" s="172">
        <v>54.8</v>
      </c>
      <c r="F38" s="173"/>
      <c r="G38" s="174">
        <f>ROUND(E38*F38,2)</f>
        <v>0</v>
      </c>
      <c r="H38" s="153">
        <v>0</v>
      </c>
      <c r="I38" s="153">
        <f>ROUND(E38*H38,2)</f>
        <v>0</v>
      </c>
      <c r="J38" s="153">
        <v>2.06</v>
      </c>
      <c r="K38" s="153">
        <f>ROUND(E38*J38,2)</f>
        <v>112.89</v>
      </c>
      <c r="L38" s="153">
        <v>21</v>
      </c>
      <c r="M38" s="153">
        <f>G38*(1+L38/100)</f>
        <v>0</v>
      </c>
      <c r="N38" s="153">
        <v>0</v>
      </c>
      <c r="O38" s="153">
        <f>ROUND(E38*N38,2)</f>
        <v>0</v>
      </c>
      <c r="P38" s="153">
        <v>0</v>
      </c>
      <c r="Q38" s="153">
        <f>ROUND(E38*P38,2)</f>
        <v>0</v>
      </c>
      <c r="R38" s="153"/>
      <c r="S38" s="153" t="s">
        <v>116</v>
      </c>
      <c r="T38" s="153" t="s">
        <v>109</v>
      </c>
      <c r="U38" s="153">
        <v>0</v>
      </c>
      <c r="V38" s="153">
        <f>ROUND(E38*U38,2)</f>
        <v>0</v>
      </c>
      <c r="W38" s="153"/>
      <c r="X38" s="153" t="s">
        <v>64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156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157" t="s">
        <v>103</v>
      </c>
      <c r="B39" s="158" t="s">
        <v>67</v>
      </c>
      <c r="C39" s="175" t="s">
        <v>68</v>
      </c>
      <c r="D39" s="159"/>
      <c r="E39" s="160"/>
      <c r="F39" s="161"/>
      <c r="G39" s="162">
        <f>SUMIF(AG40:AG52,"&lt;&gt;NOR",G40:G52)</f>
        <v>0</v>
      </c>
      <c r="H39" s="156"/>
      <c r="I39" s="156">
        <f>SUM(I40:I52)</f>
        <v>2132.46</v>
      </c>
      <c r="J39" s="156"/>
      <c r="K39" s="156">
        <f>SUM(K40:K52)</f>
        <v>29272</v>
      </c>
      <c r="L39" s="156"/>
      <c r="M39" s="156">
        <f>SUM(M40:M52)</f>
        <v>0</v>
      </c>
      <c r="N39" s="156"/>
      <c r="O39" s="156">
        <f>SUM(O40:O52)</f>
        <v>0.45999999999999996</v>
      </c>
      <c r="P39" s="156"/>
      <c r="Q39" s="156">
        <f>SUM(Q40:Q52)</f>
        <v>0.05</v>
      </c>
      <c r="R39" s="156"/>
      <c r="S39" s="156"/>
      <c r="T39" s="156"/>
      <c r="U39" s="156"/>
      <c r="V39" s="156">
        <f>SUM(V40:V52)</f>
        <v>3.41</v>
      </c>
      <c r="W39" s="156"/>
      <c r="X39" s="156"/>
      <c r="AG39" t="s">
        <v>104</v>
      </c>
    </row>
    <row r="40" spans="1:60" ht="33.75" outlineLevel="1" x14ac:dyDescent="0.2">
      <c r="A40" s="169">
        <v>17</v>
      </c>
      <c r="B40" s="170" t="s">
        <v>162</v>
      </c>
      <c r="C40" s="178" t="s">
        <v>163</v>
      </c>
      <c r="D40" s="171" t="s">
        <v>148</v>
      </c>
      <c r="E40" s="172">
        <v>5</v>
      </c>
      <c r="F40" s="173"/>
      <c r="G40" s="174">
        <f t="shared" ref="G40:G52" si="0">ROUND(E40*F40,2)</f>
        <v>0</v>
      </c>
      <c r="H40" s="153">
        <v>0</v>
      </c>
      <c r="I40" s="153">
        <f t="shared" ref="I40:I52" si="1">ROUND(E40*H40,2)</f>
        <v>0</v>
      </c>
      <c r="J40" s="153">
        <v>607.04</v>
      </c>
      <c r="K40" s="153">
        <f t="shared" ref="K40:K52" si="2">ROUND(E40*J40,2)</f>
        <v>3035.2</v>
      </c>
      <c r="L40" s="153">
        <v>21</v>
      </c>
      <c r="M40" s="153">
        <f t="shared" ref="M40:M52" si="3">G40*(1+L40/100)</f>
        <v>0</v>
      </c>
      <c r="N40" s="153">
        <v>8.5800000000000008E-3</v>
      </c>
      <c r="O40" s="153">
        <f t="shared" ref="O40:O52" si="4">ROUND(E40*N40,2)</f>
        <v>0.04</v>
      </c>
      <c r="P40" s="153">
        <v>0</v>
      </c>
      <c r="Q40" s="153">
        <f t="shared" ref="Q40:Q52" si="5">ROUND(E40*P40,2)</f>
        <v>0</v>
      </c>
      <c r="R40" s="153"/>
      <c r="S40" s="153" t="s">
        <v>151</v>
      </c>
      <c r="T40" s="153" t="s">
        <v>109</v>
      </c>
      <c r="U40" s="153">
        <v>0</v>
      </c>
      <c r="V40" s="153">
        <f t="shared" ref="V40:V52" si="6">ROUND(E40*U40,2)</f>
        <v>0</v>
      </c>
      <c r="W40" s="153"/>
      <c r="X40" s="153" t="s">
        <v>110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164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33.75" outlineLevel="1" x14ac:dyDescent="0.2">
      <c r="A41" s="169">
        <v>18</v>
      </c>
      <c r="B41" s="170" t="s">
        <v>165</v>
      </c>
      <c r="C41" s="178" t="s">
        <v>166</v>
      </c>
      <c r="D41" s="171" t="s">
        <v>148</v>
      </c>
      <c r="E41" s="172">
        <v>5</v>
      </c>
      <c r="F41" s="173"/>
      <c r="G41" s="174">
        <f t="shared" si="0"/>
        <v>0</v>
      </c>
      <c r="H41" s="153">
        <v>0</v>
      </c>
      <c r="I41" s="153">
        <f t="shared" si="1"/>
        <v>0</v>
      </c>
      <c r="J41" s="153">
        <v>659.2</v>
      </c>
      <c r="K41" s="153">
        <f t="shared" si="2"/>
        <v>3296</v>
      </c>
      <c r="L41" s="153">
        <v>21</v>
      </c>
      <c r="M41" s="153">
        <f t="shared" si="3"/>
        <v>0</v>
      </c>
      <c r="N41" s="153">
        <v>9.6100000000000005E-3</v>
      </c>
      <c r="O41" s="153">
        <f t="shared" si="4"/>
        <v>0.05</v>
      </c>
      <c r="P41" s="153">
        <v>0</v>
      </c>
      <c r="Q41" s="153">
        <f t="shared" si="5"/>
        <v>0</v>
      </c>
      <c r="R41" s="153"/>
      <c r="S41" s="153" t="s">
        <v>151</v>
      </c>
      <c r="T41" s="153" t="s">
        <v>109</v>
      </c>
      <c r="U41" s="153">
        <v>0</v>
      </c>
      <c r="V41" s="153">
        <f t="shared" si="6"/>
        <v>0</v>
      </c>
      <c r="W41" s="153"/>
      <c r="X41" s="153" t="s">
        <v>110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69">
        <v>19</v>
      </c>
      <c r="B42" s="170" t="s">
        <v>167</v>
      </c>
      <c r="C42" s="178" t="s">
        <v>168</v>
      </c>
      <c r="D42" s="171" t="s">
        <v>148</v>
      </c>
      <c r="E42" s="172">
        <v>8</v>
      </c>
      <c r="F42" s="173"/>
      <c r="G42" s="174">
        <f t="shared" si="0"/>
        <v>0</v>
      </c>
      <c r="H42" s="153">
        <v>0</v>
      </c>
      <c r="I42" s="153">
        <f t="shared" si="1"/>
        <v>0</v>
      </c>
      <c r="J42" s="153">
        <v>710.08</v>
      </c>
      <c r="K42" s="153">
        <f t="shared" si="2"/>
        <v>5680.64</v>
      </c>
      <c r="L42" s="153">
        <v>21</v>
      </c>
      <c r="M42" s="153">
        <f t="shared" si="3"/>
        <v>0</v>
      </c>
      <c r="N42" s="153">
        <v>1.511E-2</v>
      </c>
      <c r="O42" s="153">
        <f t="shared" si="4"/>
        <v>0.12</v>
      </c>
      <c r="P42" s="153">
        <v>0</v>
      </c>
      <c r="Q42" s="153">
        <f t="shared" si="5"/>
        <v>0</v>
      </c>
      <c r="R42" s="153"/>
      <c r="S42" s="153" t="s">
        <v>151</v>
      </c>
      <c r="T42" s="153" t="s">
        <v>109</v>
      </c>
      <c r="U42" s="153">
        <v>0</v>
      </c>
      <c r="V42" s="153">
        <f t="shared" si="6"/>
        <v>0</v>
      </c>
      <c r="W42" s="153"/>
      <c r="X42" s="153" t="s">
        <v>110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164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9">
        <v>20</v>
      </c>
      <c r="B43" s="170" t="s">
        <v>169</v>
      </c>
      <c r="C43" s="178" t="s">
        <v>170</v>
      </c>
      <c r="D43" s="171" t="s">
        <v>148</v>
      </c>
      <c r="E43" s="172">
        <v>25</v>
      </c>
      <c r="F43" s="173"/>
      <c r="G43" s="174">
        <f t="shared" si="0"/>
        <v>0</v>
      </c>
      <c r="H43" s="153">
        <v>0</v>
      </c>
      <c r="I43" s="153">
        <f t="shared" si="1"/>
        <v>0</v>
      </c>
      <c r="J43" s="153">
        <v>241.92</v>
      </c>
      <c r="K43" s="153">
        <f t="shared" si="2"/>
        <v>6048</v>
      </c>
      <c r="L43" s="153">
        <v>21</v>
      </c>
      <c r="M43" s="153">
        <f t="shared" si="3"/>
        <v>0</v>
      </c>
      <c r="N43" s="153">
        <v>9.6100000000000005E-3</v>
      </c>
      <c r="O43" s="153">
        <f t="shared" si="4"/>
        <v>0.24</v>
      </c>
      <c r="P43" s="153">
        <v>0</v>
      </c>
      <c r="Q43" s="153">
        <f t="shared" si="5"/>
        <v>0</v>
      </c>
      <c r="R43" s="153"/>
      <c r="S43" s="153" t="s">
        <v>151</v>
      </c>
      <c r="T43" s="153" t="s">
        <v>109</v>
      </c>
      <c r="U43" s="153">
        <v>0</v>
      </c>
      <c r="V43" s="153">
        <f t="shared" si="6"/>
        <v>0</v>
      </c>
      <c r="W43" s="153"/>
      <c r="X43" s="153" t="s">
        <v>110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21</v>
      </c>
      <c r="B44" s="170" t="s">
        <v>171</v>
      </c>
      <c r="C44" s="178" t="s">
        <v>172</v>
      </c>
      <c r="D44" s="171" t="s">
        <v>173</v>
      </c>
      <c r="E44" s="172">
        <v>4</v>
      </c>
      <c r="F44" s="173"/>
      <c r="G44" s="174">
        <f t="shared" si="0"/>
        <v>0</v>
      </c>
      <c r="H44" s="153">
        <v>0</v>
      </c>
      <c r="I44" s="153">
        <f t="shared" si="1"/>
        <v>0</v>
      </c>
      <c r="J44" s="153">
        <v>1162</v>
      </c>
      <c r="K44" s="153">
        <f t="shared" si="2"/>
        <v>4648</v>
      </c>
      <c r="L44" s="153">
        <v>21</v>
      </c>
      <c r="M44" s="153">
        <f t="shared" si="3"/>
        <v>0</v>
      </c>
      <c r="N44" s="153">
        <v>1.91E-3</v>
      </c>
      <c r="O44" s="153">
        <f t="shared" si="4"/>
        <v>0.01</v>
      </c>
      <c r="P44" s="153">
        <v>0</v>
      </c>
      <c r="Q44" s="153">
        <f t="shared" si="5"/>
        <v>0</v>
      </c>
      <c r="R44" s="153"/>
      <c r="S44" s="153" t="s">
        <v>151</v>
      </c>
      <c r="T44" s="153" t="s">
        <v>109</v>
      </c>
      <c r="U44" s="153">
        <v>0</v>
      </c>
      <c r="V44" s="153">
        <f t="shared" si="6"/>
        <v>0</v>
      </c>
      <c r="W44" s="153"/>
      <c r="X44" s="153" t="s">
        <v>110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164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9">
        <v>22</v>
      </c>
      <c r="B45" s="170" t="s">
        <v>174</v>
      </c>
      <c r="C45" s="178" t="s">
        <v>175</v>
      </c>
      <c r="D45" s="171" t="s">
        <v>148</v>
      </c>
      <c r="E45" s="172">
        <v>25</v>
      </c>
      <c r="F45" s="173"/>
      <c r="G45" s="174">
        <f t="shared" si="0"/>
        <v>0</v>
      </c>
      <c r="H45" s="153">
        <v>46.62</v>
      </c>
      <c r="I45" s="153">
        <f t="shared" si="1"/>
        <v>1165.5</v>
      </c>
      <c r="J45" s="153">
        <v>9.02</v>
      </c>
      <c r="K45" s="153">
        <f t="shared" si="2"/>
        <v>225.5</v>
      </c>
      <c r="L45" s="153">
        <v>21</v>
      </c>
      <c r="M45" s="153">
        <f t="shared" si="3"/>
        <v>0</v>
      </c>
      <c r="N45" s="153">
        <v>1.1E-4</v>
      </c>
      <c r="O45" s="153">
        <f t="shared" si="4"/>
        <v>0</v>
      </c>
      <c r="P45" s="153">
        <v>2.15E-3</v>
      </c>
      <c r="Q45" s="153">
        <f t="shared" si="5"/>
        <v>0.05</v>
      </c>
      <c r="R45" s="153"/>
      <c r="S45" s="153" t="s">
        <v>116</v>
      </c>
      <c r="T45" s="153" t="s">
        <v>109</v>
      </c>
      <c r="U45" s="153">
        <v>0.03</v>
      </c>
      <c r="V45" s="153">
        <f t="shared" si="6"/>
        <v>0.75</v>
      </c>
      <c r="W45" s="153"/>
      <c r="X45" s="153" t="s">
        <v>110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164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9">
        <v>23</v>
      </c>
      <c r="B46" s="170" t="s">
        <v>176</v>
      </c>
      <c r="C46" s="178" t="s">
        <v>177</v>
      </c>
      <c r="D46" s="171" t="s">
        <v>148</v>
      </c>
      <c r="E46" s="172">
        <v>1.5</v>
      </c>
      <c r="F46" s="173"/>
      <c r="G46" s="174">
        <f t="shared" si="0"/>
        <v>0</v>
      </c>
      <c r="H46" s="153">
        <v>384.44</v>
      </c>
      <c r="I46" s="153">
        <f t="shared" si="1"/>
        <v>576.66</v>
      </c>
      <c r="J46" s="153">
        <v>157.41999999999999</v>
      </c>
      <c r="K46" s="153">
        <f t="shared" si="2"/>
        <v>236.13</v>
      </c>
      <c r="L46" s="153">
        <v>21</v>
      </c>
      <c r="M46" s="153">
        <f t="shared" si="3"/>
        <v>0</v>
      </c>
      <c r="N46" s="153">
        <v>3.0100000000000001E-3</v>
      </c>
      <c r="O46" s="153">
        <f t="shared" si="4"/>
        <v>0</v>
      </c>
      <c r="P46" s="153">
        <v>0</v>
      </c>
      <c r="Q46" s="153">
        <f t="shared" si="5"/>
        <v>0</v>
      </c>
      <c r="R46" s="153"/>
      <c r="S46" s="153" t="s">
        <v>116</v>
      </c>
      <c r="T46" s="153" t="s">
        <v>109</v>
      </c>
      <c r="U46" s="153">
        <v>0.28999999999999998</v>
      </c>
      <c r="V46" s="153">
        <f t="shared" si="6"/>
        <v>0.44</v>
      </c>
      <c r="W46" s="153"/>
      <c r="X46" s="153" t="s">
        <v>110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164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24</v>
      </c>
      <c r="B47" s="170" t="s">
        <v>178</v>
      </c>
      <c r="C47" s="178" t="s">
        <v>179</v>
      </c>
      <c r="D47" s="171" t="s">
        <v>159</v>
      </c>
      <c r="E47" s="172">
        <v>4</v>
      </c>
      <c r="F47" s="173"/>
      <c r="G47" s="174">
        <f t="shared" si="0"/>
        <v>0</v>
      </c>
      <c r="H47" s="153">
        <v>0</v>
      </c>
      <c r="I47" s="153">
        <f t="shared" si="1"/>
        <v>0</v>
      </c>
      <c r="J47" s="153">
        <v>351.68</v>
      </c>
      <c r="K47" s="153">
        <f t="shared" si="2"/>
        <v>1406.72</v>
      </c>
      <c r="L47" s="153">
        <v>21</v>
      </c>
      <c r="M47" s="153">
        <f t="shared" si="3"/>
        <v>0</v>
      </c>
      <c r="N47" s="153">
        <v>0</v>
      </c>
      <c r="O47" s="153">
        <f t="shared" si="4"/>
        <v>0</v>
      </c>
      <c r="P47" s="153">
        <v>0</v>
      </c>
      <c r="Q47" s="153">
        <f t="shared" si="5"/>
        <v>0</v>
      </c>
      <c r="R47" s="153"/>
      <c r="S47" s="153" t="s">
        <v>116</v>
      </c>
      <c r="T47" s="153" t="s">
        <v>109</v>
      </c>
      <c r="U47" s="153">
        <v>6.4000000000000001E-2</v>
      </c>
      <c r="V47" s="153">
        <f t="shared" si="6"/>
        <v>0.26</v>
      </c>
      <c r="W47" s="153"/>
      <c r="X47" s="153" t="s">
        <v>110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164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25</v>
      </c>
      <c r="B48" s="170" t="s">
        <v>180</v>
      </c>
      <c r="C48" s="178" t="s">
        <v>181</v>
      </c>
      <c r="D48" s="171" t="s">
        <v>159</v>
      </c>
      <c r="E48" s="172">
        <v>2</v>
      </c>
      <c r="F48" s="173"/>
      <c r="G48" s="174">
        <f t="shared" si="0"/>
        <v>0</v>
      </c>
      <c r="H48" s="153">
        <v>96.65</v>
      </c>
      <c r="I48" s="153">
        <f t="shared" si="1"/>
        <v>193.3</v>
      </c>
      <c r="J48" s="153">
        <v>136.31</v>
      </c>
      <c r="K48" s="153">
        <f t="shared" si="2"/>
        <v>272.62</v>
      </c>
      <c r="L48" s="153">
        <v>21</v>
      </c>
      <c r="M48" s="153">
        <f t="shared" si="3"/>
        <v>0</v>
      </c>
      <c r="N48" s="153">
        <v>2.5000000000000001E-4</v>
      </c>
      <c r="O48" s="153">
        <f t="shared" si="4"/>
        <v>0</v>
      </c>
      <c r="P48" s="153">
        <v>0</v>
      </c>
      <c r="Q48" s="153">
        <f t="shared" si="5"/>
        <v>0</v>
      </c>
      <c r="R48" s="153"/>
      <c r="S48" s="153" t="s">
        <v>116</v>
      </c>
      <c r="T48" s="153" t="s">
        <v>109</v>
      </c>
      <c r="U48" s="153">
        <v>0.31</v>
      </c>
      <c r="V48" s="153">
        <f t="shared" si="6"/>
        <v>0.62</v>
      </c>
      <c r="W48" s="153"/>
      <c r="X48" s="153" t="s">
        <v>110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164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26</v>
      </c>
      <c r="B49" s="170" t="s">
        <v>182</v>
      </c>
      <c r="C49" s="178" t="s">
        <v>183</v>
      </c>
      <c r="D49" s="171" t="s">
        <v>159</v>
      </c>
      <c r="E49" s="172">
        <v>2</v>
      </c>
      <c r="F49" s="173"/>
      <c r="G49" s="174">
        <f t="shared" si="0"/>
        <v>0</v>
      </c>
      <c r="H49" s="153">
        <v>98.5</v>
      </c>
      <c r="I49" s="153">
        <f t="shared" si="1"/>
        <v>197</v>
      </c>
      <c r="J49" s="153">
        <v>161.34</v>
      </c>
      <c r="K49" s="153">
        <f t="shared" si="2"/>
        <v>322.68</v>
      </c>
      <c r="L49" s="153">
        <v>21</v>
      </c>
      <c r="M49" s="153">
        <f t="shared" si="3"/>
        <v>0</v>
      </c>
      <c r="N49" s="153">
        <v>2.5000000000000001E-4</v>
      </c>
      <c r="O49" s="153">
        <f t="shared" si="4"/>
        <v>0</v>
      </c>
      <c r="P49" s="153">
        <v>0</v>
      </c>
      <c r="Q49" s="153">
        <f t="shared" si="5"/>
        <v>0</v>
      </c>
      <c r="R49" s="153"/>
      <c r="S49" s="153" t="s">
        <v>116</v>
      </c>
      <c r="T49" s="153" t="s">
        <v>109</v>
      </c>
      <c r="U49" s="153">
        <v>0.36</v>
      </c>
      <c r="V49" s="153">
        <f t="shared" si="6"/>
        <v>0.72</v>
      </c>
      <c r="W49" s="153"/>
      <c r="X49" s="153" t="s">
        <v>110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164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9">
        <v>27</v>
      </c>
      <c r="B50" s="170" t="s">
        <v>184</v>
      </c>
      <c r="C50" s="178" t="s">
        <v>185</v>
      </c>
      <c r="D50" s="171" t="s">
        <v>186</v>
      </c>
      <c r="E50" s="172">
        <v>1</v>
      </c>
      <c r="F50" s="173"/>
      <c r="G50" s="174">
        <f t="shared" si="0"/>
        <v>0</v>
      </c>
      <c r="H50" s="153">
        <v>0</v>
      </c>
      <c r="I50" s="153">
        <f t="shared" si="1"/>
        <v>0</v>
      </c>
      <c r="J50" s="153">
        <v>968.8</v>
      </c>
      <c r="K50" s="153">
        <f t="shared" si="2"/>
        <v>968.8</v>
      </c>
      <c r="L50" s="153">
        <v>21</v>
      </c>
      <c r="M50" s="153">
        <f t="shared" si="3"/>
        <v>0</v>
      </c>
      <c r="N50" s="153">
        <v>2.5000000000000001E-4</v>
      </c>
      <c r="O50" s="153">
        <f t="shared" si="4"/>
        <v>0</v>
      </c>
      <c r="P50" s="153">
        <v>0</v>
      </c>
      <c r="Q50" s="153">
        <f t="shared" si="5"/>
        <v>0</v>
      </c>
      <c r="R50" s="153"/>
      <c r="S50" s="153" t="s">
        <v>151</v>
      </c>
      <c r="T50" s="153" t="s">
        <v>109</v>
      </c>
      <c r="U50" s="153">
        <v>0</v>
      </c>
      <c r="V50" s="153">
        <f t="shared" si="6"/>
        <v>0</v>
      </c>
      <c r="W50" s="153"/>
      <c r="X50" s="153" t="s">
        <v>110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164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28</v>
      </c>
      <c r="B51" s="170" t="s">
        <v>187</v>
      </c>
      <c r="C51" s="178" t="s">
        <v>188</v>
      </c>
      <c r="D51" s="171" t="s">
        <v>186</v>
      </c>
      <c r="E51" s="172">
        <v>1</v>
      </c>
      <c r="F51" s="173"/>
      <c r="G51" s="174">
        <f t="shared" si="0"/>
        <v>0</v>
      </c>
      <c r="H51" s="153">
        <v>0</v>
      </c>
      <c r="I51" s="153">
        <f t="shared" si="1"/>
        <v>0</v>
      </c>
      <c r="J51" s="153">
        <v>2840</v>
      </c>
      <c r="K51" s="153">
        <f t="shared" si="2"/>
        <v>2840</v>
      </c>
      <c r="L51" s="153">
        <v>21</v>
      </c>
      <c r="M51" s="153">
        <f t="shared" si="3"/>
        <v>0</v>
      </c>
      <c r="N51" s="153">
        <v>0</v>
      </c>
      <c r="O51" s="153">
        <f t="shared" si="4"/>
        <v>0</v>
      </c>
      <c r="P51" s="153">
        <v>0</v>
      </c>
      <c r="Q51" s="153">
        <f t="shared" si="5"/>
        <v>0</v>
      </c>
      <c r="R51" s="153"/>
      <c r="S51" s="153" t="s">
        <v>151</v>
      </c>
      <c r="T51" s="153" t="s">
        <v>109</v>
      </c>
      <c r="U51" s="153">
        <v>0</v>
      </c>
      <c r="V51" s="153">
        <f t="shared" si="6"/>
        <v>0</v>
      </c>
      <c r="W51" s="153"/>
      <c r="X51" s="153" t="s">
        <v>110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164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29</v>
      </c>
      <c r="B52" s="170" t="s">
        <v>189</v>
      </c>
      <c r="C52" s="178" t="s">
        <v>190</v>
      </c>
      <c r="D52" s="171" t="s">
        <v>135</v>
      </c>
      <c r="E52" s="172">
        <v>0.46822999999999998</v>
      </c>
      <c r="F52" s="173"/>
      <c r="G52" s="174">
        <f t="shared" si="0"/>
        <v>0</v>
      </c>
      <c r="H52" s="153">
        <v>0</v>
      </c>
      <c r="I52" s="153">
        <f t="shared" si="1"/>
        <v>0</v>
      </c>
      <c r="J52" s="153">
        <v>623</v>
      </c>
      <c r="K52" s="153">
        <f t="shared" si="2"/>
        <v>291.70999999999998</v>
      </c>
      <c r="L52" s="153">
        <v>21</v>
      </c>
      <c r="M52" s="153">
        <f t="shared" si="3"/>
        <v>0</v>
      </c>
      <c r="N52" s="153">
        <v>0</v>
      </c>
      <c r="O52" s="153">
        <f t="shared" si="4"/>
        <v>0</v>
      </c>
      <c r="P52" s="153">
        <v>0</v>
      </c>
      <c r="Q52" s="153">
        <f t="shared" si="5"/>
        <v>0</v>
      </c>
      <c r="R52" s="153"/>
      <c r="S52" s="153" t="s">
        <v>116</v>
      </c>
      <c r="T52" s="153" t="s">
        <v>116</v>
      </c>
      <c r="U52" s="153">
        <v>1.333</v>
      </c>
      <c r="V52" s="153">
        <f t="shared" si="6"/>
        <v>0.62</v>
      </c>
      <c r="W52" s="153"/>
      <c r="X52" s="153" t="s">
        <v>64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156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57" t="s">
        <v>103</v>
      </c>
      <c r="B53" s="158" t="s">
        <v>69</v>
      </c>
      <c r="C53" s="175" t="s">
        <v>70</v>
      </c>
      <c r="D53" s="159"/>
      <c r="E53" s="160"/>
      <c r="F53" s="161"/>
      <c r="G53" s="162">
        <f>SUMIF(AG54:AG54,"&lt;&gt;NOR",G54:G54)</f>
        <v>0</v>
      </c>
      <c r="H53" s="156"/>
      <c r="I53" s="156">
        <f>SUM(I54:I54)</f>
        <v>0</v>
      </c>
      <c r="J53" s="156"/>
      <c r="K53" s="156">
        <f>SUM(K54:K54)</f>
        <v>650</v>
      </c>
      <c r="L53" s="156"/>
      <c r="M53" s="156">
        <f>SUM(M54:M54)</f>
        <v>0</v>
      </c>
      <c r="N53" s="156"/>
      <c r="O53" s="156">
        <f>SUM(O54:O54)</f>
        <v>0</v>
      </c>
      <c r="P53" s="156"/>
      <c r="Q53" s="156">
        <f>SUM(Q54:Q54)</f>
        <v>0</v>
      </c>
      <c r="R53" s="156"/>
      <c r="S53" s="156"/>
      <c r="T53" s="156"/>
      <c r="U53" s="156"/>
      <c r="V53" s="156">
        <f>SUM(V54:V54)</f>
        <v>0</v>
      </c>
      <c r="W53" s="156"/>
      <c r="X53" s="156"/>
      <c r="AG53" t="s">
        <v>104</v>
      </c>
    </row>
    <row r="54" spans="1:60" ht="33.75" outlineLevel="1" x14ac:dyDescent="0.2">
      <c r="A54" s="169">
        <v>30</v>
      </c>
      <c r="B54" s="170" t="s">
        <v>191</v>
      </c>
      <c r="C54" s="178" t="s">
        <v>192</v>
      </c>
      <c r="D54" s="171" t="s">
        <v>148</v>
      </c>
      <c r="E54" s="172">
        <v>10</v>
      </c>
      <c r="F54" s="173"/>
      <c r="G54" s="174">
        <f>ROUND(E54*F54,2)</f>
        <v>0</v>
      </c>
      <c r="H54" s="153">
        <v>0</v>
      </c>
      <c r="I54" s="153">
        <f>ROUND(E54*H54,2)</f>
        <v>0</v>
      </c>
      <c r="J54" s="153">
        <v>65</v>
      </c>
      <c r="K54" s="153">
        <f>ROUND(E54*J54,2)</f>
        <v>650</v>
      </c>
      <c r="L54" s="153">
        <v>21</v>
      </c>
      <c r="M54" s="153">
        <f>G54*(1+L54/100)</f>
        <v>0</v>
      </c>
      <c r="N54" s="153">
        <v>0</v>
      </c>
      <c r="O54" s="153">
        <f>ROUND(E54*N54,2)</f>
        <v>0</v>
      </c>
      <c r="P54" s="153">
        <v>0</v>
      </c>
      <c r="Q54" s="153">
        <f>ROUND(E54*P54,2)</f>
        <v>0</v>
      </c>
      <c r="R54" s="153"/>
      <c r="S54" s="153" t="s">
        <v>151</v>
      </c>
      <c r="T54" s="153" t="s">
        <v>109</v>
      </c>
      <c r="U54" s="153">
        <v>0</v>
      </c>
      <c r="V54" s="153">
        <f>ROUND(E54*U54,2)</f>
        <v>0</v>
      </c>
      <c r="W54" s="153"/>
      <c r="X54" s="153" t="s">
        <v>110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164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57" t="s">
        <v>103</v>
      </c>
      <c r="B55" s="158" t="s">
        <v>71</v>
      </c>
      <c r="C55" s="175" t="s">
        <v>72</v>
      </c>
      <c r="D55" s="159"/>
      <c r="E55" s="160"/>
      <c r="F55" s="161"/>
      <c r="G55" s="162">
        <f>SUMIF(AG56:AG68,"&lt;&gt;NOR",G56:G68)</f>
        <v>0</v>
      </c>
      <c r="H55" s="156"/>
      <c r="I55" s="156">
        <f>SUM(I56:I68)</f>
        <v>0</v>
      </c>
      <c r="J55" s="156"/>
      <c r="K55" s="156">
        <f>SUM(K56:K68)</f>
        <v>2003.6099999999997</v>
      </c>
      <c r="L55" s="156"/>
      <c r="M55" s="156">
        <f>SUM(M56:M68)</f>
        <v>0</v>
      </c>
      <c r="N55" s="156"/>
      <c r="O55" s="156">
        <f>SUM(O56:O68)</f>
        <v>0</v>
      </c>
      <c r="P55" s="156"/>
      <c r="Q55" s="156">
        <f>SUM(Q56:Q68)</f>
        <v>0</v>
      </c>
      <c r="R55" s="156"/>
      <c r="S55" s="156"/>
      <c r="T55" s="156"/>
      <c r="U55" s="156"/>
      <c r="V55" s="156">
        <f>SUM(V56:V68)</f>
        <v>0.28999999999999998</v>
      </c>
      <c r="W55" s="156"/>
      <c r="X55" s="156"/>
      <c r="AG55" t="s">
        <v>104</v>
      </c>
    </row>
    <row r="56" spans="1:60" ht="22.5" outlineLevel="1" x14ac:dyDescent="0.2">
      <c r="A56" s="169">
        <v>31</v>
      </c>
      <c r="B56" s="170" t="s">
        <v>193</v>
      </c>
      <c r="C56" s="178" t="s">
        <v>194</v>
      </c>
      <c r="D56" s="171" t="s">
        <v>135</v>
      </c>
      <c r="E56" s="172">
        <v>0.68735000000000002</v>
      </c>
      <c r="F56" s="173"/>
      <c r="G56" s="174">
        <f>ROUND(E56*F56,2)</f>
        <v>0</v>
      </c>
      <c r="H56" s="153">
        <v>0</v>
      </c>
      <c r="I56" s="153">
        <f>ROUND(E56*H56,2)</f>
        <v>0</v>
      </c>
      <c r="J56" s="153">
        <v>103</v>
      </c>
      <c r="K56" s="153">
        <f>ROUND(E56*J56,2)</f>
        <v>70.8</v>
      </c>
      <c r="L56" s="153">
        <v>21</v>
      </c>
      <c r="M56" s="153">
        <f>G56*(1+L56/100)</f>
        <v>0</v>
      </c>
      <c r="N56" s="153">
        <v>0</v>
      </c>
      <c r="O56" s="153">
        <f>ROUND(E56*N56,2)</f>
        <v>0</v>
      </c>
      <c r="P56" s="153">
        <v>0</v>
      </c>
      <c r="Q56" s="153">
        <f>ROUND(E56*P56,2)</f>
        <v>0</v>
      </c>
      <c r="R56" s="153"/>
      <c r="S56" s="153" t="s">
        <v>108</v>
      </c>
      <c r="T56" s="153" t="s">
        <v>109</v>
      </c>
      <c r="U56" s="153">
        <v>0</v>
      </c>
      <c r="V56" s="153">
        <f>ROUND(E56*U56,2)</f>
        <v>0</v>
      </c>
      <c r="W56" s="153"/>
      <c r="X56" s="153" t="s">
        <v>195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196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63">
        <v>32</v>
      </c>
      <c r="B57" s="164" t="s">
        <v>197</v>
      </c>
      <c r="C57" s="176" t="s">
        <v>198</v>
      </c>
      <c r="D57" s="165" t="s">
        <v>135</v>
      </c>
      <c r="E57" s="166">
        <v>0.68735000000000002</v>
      </c>
      <c r="F57" s="167"/>
      <c r="G57" s="168">
        <f>ROUND(E57*F57,2)</f>
        <v>0</v>
      </c>
      <c r="H57" s="153">
        <v>0</v>
      </c>
      <c r="I57" s="153">
        <f>ROUND(E57*H57,2)</f>
        <v>0</v>
      </c>
      <c r="J57" s="153">
        <v>1700</v>
      </c>
      <c r="K57" s="153">
        <f>ROUND(E57*J57,2)</f>
        <v>1168.5</v>
      </c>
      <c r="L57" s="153">
        <v>21</v>
      </c>
      <c r="M57" s="153">
        <f>G57*(1+L57/100)</f>
        <v>0</v>
      </c>
      <c r="N57" s="153">
        <v>0</v>
      </c>
      <c r="O57" s="153">
        <f>ROUND(E57*N57,2)</f>
        <v>0</v>
      </c>
      <c r="P57" s="153">
        <v>0</v>
      </c>
      <c r="Q57" s="153">
        <f>ROUND(E57*P57,2)</f>
        <v>0</v>
      </c>
      <c r="R57" s="153"/>
      <c r="S57" s="153" t="s">
        <v>108</v>
      </c>
      <c r="T57" s="153" t="s">
        <v>109</v>
      </c>
      <c r="U57" s="153">
        <v>0</v>
      </c>
      <c r="V57" s="153">
        <f>ROUND(E57*U57,2)</f>
        <v>0</v>
      </c>
      <c r="W57" s="153"/>
      <c r="X57" s="153" t="s">
        <v>110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111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51"/>
      <c r="B58" s="152"/>
      <c r="C58" s="177" t="s">
        <v>199</v>
      </c>
      <c r="D58" s="154"/>
      <c r="E58" s="155">
        <v>0.68735000000000002</v>
      </c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4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3">
        <v>33</v>
      </c>
      <c r="B59" s="164" t="s">
        <v>200</v>
      </c>
      <c r="C59" s="176" t="s">
        <v>201</v>
      </c>
      <c r="D59" s="165" t="s">
        <v>135</v>
      </c>
      <c r="E59" s="166">
        <v>2.7494000000000001</v>
      </c>
      <c r="F59" s="167"/>
      <c r="G59" s="168">
        <f>ROUND(E59*F59,2)</f>
        <v>0</v>
      </c>
      <c r="H59" s="153">
        <v>0</v>
      </c>
      <c r="I59" s="153">
        <f>ROUND(E59*H59,2)</f>
        <v>0</v>
      </c>
      <c r="J59" s="153">
        <v>86</v>
      </c>
      <c r="K59" s="153">
        <f>ROUND(E59*J59,2)</f>
        <v>236.45</v>
      </c>
      <c r="L59" s="153">
        <v>21</v>
      </c>
      <c r="M59" s="153">
        <f>G59*(1+L59/100)</f>
        <v>0</v>
      </c>
      <c r="N59" s="153">
        <v>0</v>
      </c>
      <c r="O59" s="153">
        <f>ROUND(E59*N59,2)</f>
        <v>0</v>
      </c>
      <c r="P59" s="153">
        <v>0</v>
      </c>
      <c r="Q59" s="153">
        <f>ROUND(E59*P59,2)</f>
        <v>0</v>
      </c>
      <c r="R59" s="153"/>
      <c r="S59" s="153" t="s">
        <v>151</v>
      </c>
      <c r="T59" s="153" t="s">
        <v>109</v>
      </c>
      <c r="U59" s="153">
        <v>0.105</v>
      </c>
      <c r="V59" s="153">
        <f>ROUND(E59*U59,2)</f>
        <v>0.28999999999999998</v>
      </c>
      <c r="W59" s="153"/>
      <c r="X59" s="153" t="s">
        <v>110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1"/>
      <c r="B60" s="152"/>
      <c r="C60" s="177" t="s">
        <v>202</v>
      </c>
      <c r="D60" s="154"/>
      <c r="E60" s="155">
        <v>2.7494000000000001</v>
      </c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3">
        <v>34</v>
      </c>
      <c r="B61" s="164" t="s">
        <v>203</v>
      </c>
      <c r="C61" s="176" t="s">
        <v>204</v>
      </c>
      <c r="D61" s="165" t="s">
        <v>135</v>
      </c>
      <c r="E61" s="166">
        <v>0.68735000000000002</v>
      </c>
      <c r="F61" s="167"/>
      <c r="G61" s="168">
        <f>ROUND(E61*F61,2)</f>
        <v>0</v>
      </c>
      <c r="H61" s="153">
        <v>0</v>
      </c>
      <c r="I61" s="153">
        <f>ROUND(E61*H61,2)</f>
        <v>0</v>
      </c>
      <c r="J61" s="153">
        <v>130</v>
      </c>
      <c r="K61" s="153">
        <f>ROUND(E61*J61,2)</f>
        <v>89.36</v>
      </c>
      <c r="L61" s="153">
        <v>21</v>
      </c>
      <c r="M61" s="153">
        <f>G61*(1+L61/100)</f>
        <v>0</v>
      </c>
      <c r="N61" s="153">
        <v>0</v>
      </c>
      <c r="O61" s="153">
        <f>ROUND(E61*N61,2)</f>
        <v>0</v>
      </c>
      <c r="P61" s="153">
        <v>0</v>
      </c>
      <c r="Q61" s="153">
        <f>ROUND(E61*P61,2)</f>
        <v>0</v>
      </c>
      <c r="R61" s="153"/>
      <c r="S61" s="153" t="s">
        <v>108</v>
      </c>
      <c r="T61" s="153" t="s">
        <v>109</v>
      </c>
      <c r="U61" s="153">
        <v>0</v>
      </c>
      <c r="V61" s="153">
        <f>ROUND(E61*U61,2)</f>
        <v>0</v>
      </c>
      <c r="W61" s="153"/>
      <c r="X61" s="153" t="s">
        <v>110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117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1"/>
      <c r="B62" s="152"/>
      <c r="C62" s="177" t="s">
        <v>205</v>
      </c>
      <c r="D62" s="154"/>
      <c r="E62" s="155">
        <v>0.68735000000000002</v>
      </c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48"/>
      <c r="Z62" s="148"/>
      <c r="AA62" s="148"/>
      <c r="AB62" s="148"/>
      <c r="AC62" s="148"/>
      <c r="AD62" s="148"/>
      <c r="AE62" s="148"/>
      <c r="AF62" s="148"/>
      <c r="AG62" s="148" t="s">
        <v>113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3">
        <v>35</v>
      </c>
      <c r="B63" s="164" t="s">
        <v>206</v>
      </c>
      <c r="C63" s="176" t="s">
        <v>207</v>
      </c>
      <c r="D63" s="165" t="s">
        <v>135</v>
      </c>
      <c r="E63" s="166">
        <v>0.68735000000000002</v>
      </c>
      <c r="F63" s="167"/>
      <c r="G63" s="168">
        <f>ROUND(E63*F63,2)</f>
        <v>0</v>
      </c>
      <c r="H63" s="153">
        <v>0</v>
      </c>
      <c r="I63" s="153">
        <f>ROUND(E63*H63,2)</f>
        <v>0</v>
      </c>
      <c r="J63" s="153">
        <v>21.24</v>
      </c>
      <c r="K63" s="153">
        <f>ROUND(E63*J63,2)</f>
        <v>14.6</v>
      </c>
      <c r="L63" s="153">
        <v>21</v>
      </c>
      <c r="M63" s="153">
        <f>G63*(1+L63/100)</f>
        <v>0</v>
      </c>
      <c r="N63" s="153">
        <v>0</v>
      </c>
      <c r="O63" s="153">
        <f>ROUND(E63*N63,2)</f>
        <v>0</v>
      </c>
      <c r="P63" s="153">
        <v>0</v>
      </c>
      <c r="Q63" s="153">
        <f>ROUND(E63*P63,2)</f>
        <v>0</v>
      </c>
      <c r="R63" s="153"/>
      <c r="S63" s="153" t="s">
        <v>108</v>
      </c>
      <c r="T63" s="153" t="s">
        <v>109</v>
      </c>
      <c r="U63" s="153">
        <v>0</v>
      </c>
      <c r="V63" s="153">
        <f>ROUND(E63*U63,2)</f>
        <v>0</v>
      </c>
      <c r="W63" s="153"/>
      <c r="X63" s="153" t="s">
        <v>110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111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1"/>
      <c r="B64" s="152"/>
      <c r="C64" s="177" t="s">
        <v>205</v>
      </c>
      <c r="D64" s="154"/>
      <c r="E64" s="155">
        <v>0.68735000000000002</v>
      </c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4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63">
        <v>36</v>
      </c>
      <c r="B65" s="164" t="s">
        <v>208</v>
      </c>
      <c r="C65" s="176" t="s">
        <v>209</v>
      </c>
      <c r="D65" s="165" t="s">
        <v>135</v>
      </c>
      <c r="E65" s="166">
        <v>13.747</v>
      </c>
      <c r="F65" s="167"/>
      <c r="G65" s="168">
        <f>ROUND(E65*F65,2)</f>
        <v>0</v>
      </c>
      <c r="H65" s="153">
        <v>0</v>
      </c>
      <c r="I65" s="153">
        <f>ROUND(E65*H65,2)</f>
        <v>0</v>
      </c>
      <c r="J65" s="153">
        <v>10.68</v>
      </c>
      <c r="K65" s="153">
        <f>ROUND(E65*J65,2)</f>
        <v>146.82</v>
      </c>
      <c r="L65" s="153">
        <v>21</v>
      </c>
      <c r="M65" s="153">
        <f>G65*(1+L65/100)</f>
        <v>0</v>
      </c>
      <c r="N65" s="153">
        <v>0</v>
      </c>
      <c r="O65" s="153">
        <f>ROUND(E65*N65,2)</f>
        <v>0</v>
      </c>
      <c r="P65" s="153">
        <v>0</v>
      </c>
      <c r="Q65" s="153">
        <f>ROUND(E65*P65,2)</f>
        <v>0</v>
      </c>
      <c r="R65" s="153"/>
      <c r="S65" s="153" t="s">
        <v>108</v>
      </c>
      <c r="T65" s="153" t="s">
        <v>109</v>
      </c>
      <c r="U65" s="153">
        <v>0</v>
      </c>
      <c r="V65" s="153">
        <f>ROUND(E65*U65,2)</f>
        <v>0</v>
      </c>
      <c r="W65" s="153"/>
      <c r="X65" s="153" t="s">
        <v>110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111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51"/>
      <c r="B66" s="152"/>
      <c r="C66" s="177" t="s">
        <v>210</v>
      </c>
      <c r="D66" s="154"/>
      <c r="E66" s="155">
        <v>13.747</v>
      </c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4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3">
        <v>37</v>
      </c>
      <c r="B67" s="164" t="s">
        <v>211</v>
      </c>
      <c r="C67" s="176" t="s">
        <v>212</v>
      </c>
      <c r="D67" s="165" t="s">
        <v>135</v>
      </c>
      <c r="E67" s="166">
        <v>0.68735000000000002</v>
      </c>
      <c r="F67" s="167"/>
      <c r="G67" s="168">
        <f>ROUND(E67*F67,2)</f>
        <v>0</v>
      </c>
      <c r="H67" s="153">
        <v>0</v>
      </c>
      <c r="I67" s="153">
        <f>ROUND(E67*H67,2)</f>
        <v>0</v>
      </c>
      <c r="J67" s="153">
        <v>403.12</v>
      </c>
      <c r="K67" s="153">
        <f>ROUND(E67*J67,2)</f>
        <v>277.08</v>
      </c>
      <c r="L67" s="153">
        <v>21</v>
      </c>
      <c r="M67" s="153">
        <f>G67*(1+L67/100)</f>
        <v>0</v>
      </c>
      <c r="N67" s="153">
        <v>0</v>
      </c>
      <c r="O67" s="153">
        <f>ROUND(E67*N67,2)</f>
        <v>0</v>
      </c>
      <c r="P67" s="153">
        <v>0</v>
      </c>
      <c r="Q67" s="153">
        <f>ROUND(E67*P67,2)</f>
        <v>0</v>
      </c>
      <c r="R67" s="153"/>
      <c r="S67" s="153" t="s">
        <v>151</v>
      </c>
      <c r="T67" s="153" t="s">
        <v>109</v>
      </c>
      <c r="U67" s="153">
        <v>0</v>
      </c>
      <c r="V67" s="153">
        <f>ROUND(E67*U67,2)</f>
        <v>0</v>
      </c>
      <c r="W67" s="153"/>
      <c r="X67" s="153" t="s">
        <v>110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1"/>
      <c r="B68" s="152"/>
      <c r="C68" s="177" t="s">
        <v>205</v>
      </c>
      <c r="D68" s="154"/>
      <c r="E68" s="155">
        <v>0.68735000000000002</v>
      </c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4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57" t="s">
        <v>103</v>
      </c>
      <c r="B69" s="158" t="s">
        <v>74</v>
      </c>
      <c r="C69" s="175" t="s">
        <v>75</v>
      </c>
      <c r="D69" s="159"/>
      <c r="E69" s="160"/>
      <c r="F69" s="161"/>
      <c r="G69" s="162">
        <f>SUMIF(AG70:AG71,"&lt;&gt;NOR",G70:G71)</f>
        <v>0</v>
      </c>
      <c r="H69" s="156"/>
      <c r="I69" s="156">
        <f>SUM(I70:I71)</f>
        <v>0</v>
      </c>
      <c r="J69" s="156"/>
      <c r="K69" s="156">
        <f>SUM(K70:K71)</f>
        <v>296.58999999999997</v>
      </c>
      <c r="L69" s="156"/>
      <c r="M69" s="156">
        <f>SUM(M70:M71)</f>
        <v>0</v>
      </c>
      <c r="N69" s="156"/>
      <c r="O69" s="156">
        <f>SUM(O70:O71)</f>
        <v>0</v>
      </c>
      <c r="P69" s="156"/>
      <c r="Q69" s="156">
        <f>SUM(Q70:Q71)</f>
        <v>0</v>
      </c>
      <c r="R69" s="156"/>
      <c r="S69" s="156"/>
      <c r="T69" s="156"/>
      <c r="U69" s="156"/>
      <c r="V69" s="156">
        <f>SUM(V70:V71)</f>
        <v>0</v>
      </c>
      <c r="W69" s="156"/>
      <c r="X69" s="156"/>
      <c r="AG69" t="s">
        <v>104</v>
      </c>
    </row>
    <row r="70" spans="1:60" outlineLevel="1" x14ac:dyDescent="0.2">
      <c r="A70" s="163">
        <v>38</v>
      </c>
      <c r="B70" s="164" t="s">
        <v>213</v>
      </c>
      <c r="C70" s="176" t="s">
        <v>75</v>
      </c>
      <c r="D70" s="165" t="s">
        <v>214</v>
      </c>
      <c r="E70" s="166">
        <v>296.59017999999998</v>
      </c>
      <c r="F70" s="167"/>
      <c r="G70" s="168"/>
      <c r="H70" s="153">
        <v>0</v>
      </c>
      <c r="I70" s="153">
        <f>ROUND(E70*H70,2)</f>
        <v>0</v>
      </c>
      <c r="J70" s="153">
        <v>1</v>
      </c>
      <c r="K70" s="153">
        <f>ROUND(E70*J70,2)</f>
        <v>296.58999999999997</v>
      </c>
      <c r="L70" s="153">
        <v>21</v>
      </c>
      <c r="M70" s="153">
        <f>G70*(1+L70/100)</f>
        <v>0</v>
      </c>
      <c r="N70" s="153">
        <v>0</v>
      </c>
      <c r="O70" s="153">
        <f>ROUND(E70*N70,2)</f>
        <v>0</v>
      </c>
      <c r="P70" s="153">
        <v>0</v>
      </c>
      <c r="Q70" s="153">
        <f>ROUND(E70*P70,2)</f>
        <v>0</v>
      </c>
      <c r="R70" s="153"/>
      <c r="S70" s="153" t="s">
        <v>151</v>
      </c>
      <c r="T70" s="153" t="s">
        <v>109</v>
      </c>
      <c r="U70" s="153">
        <v>0</v>
      </c>
      <c r="V70" s="153">
        <f>ROUND(E70*U70,2)</f>
        <v>0</v>
      </c>
      <c r="W70" s="153"/>
      <c r="X70" s="153" t="s">
        <v>110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51"/>
      <c r="B71" s="152"/>
      <c r="C71" s="177" t="s">
        <v>215</v>
      </c>
      <c r="D71" s="154"/>
      <c r="E71" s="155">
        <v>296.59017999999998</v>
      </c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48"/>
      <c r="Z71" s="148"/>
      <c r="AA71" s="148"/>
      <c r="AB71" s="148"/>
      <c r="AC71" s="148"/>
      <c r="AD71" s="148"/>
      <c r="AE71" s="148"/>
      <c r="AF71" s="148"/>
      <c r="AG71" s="148" t="s">
        <v>113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3"/>
      <c r="B72" s="4"/>
      <c r="C72" s="179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90</v>
      </c>
    </row>
    <row r="73" spans="1:60" x14ac:dyDescent="0.2">
      <c r="C73" s="180"/>
      <c r="D73" s="10"/>
      <c r="AG73" t="s">
        <v>216</v>
      </c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Z031_Pol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Z031_Pol!Názvy_tisku</vt:lpstr>
      <vt:lpstr>oadresa</vt:lpstr>
      <vt:lpstr>Stavba!Objednatel</vt:lpstr>
      <vt:lpstr>Stavba!Objekt</vt:lpstr>
      <vt:lpstr>Stavba!Oblast_tisku</vt:lpstr>
      <vt:lpstr>Z031_Pol!Oblast_tisku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2021-06-21T07:04:57Z</cp:lastPrinted>
  <dcterms:created xsi:type="dcterms:W3CDTF">2009-04-08T07:15:50Z</dcterms:created>
  <dcterms:modified xsi:type="dcterms:W3CDTF">2021-07-14T12:51:26Z</dcterms:modified>
</cp:coreProperties>
</file>